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diya\Desktop\Excel macro\"/>
    </mc:Choice>
  </mc:AlternateContent>
  <bookViews>
    <workbookView xWindow="0" yWindow="0" windowWidth="20490" windowHeight="9195" tabRatio="249"/>
  </bookViews>
  <sheets>
    <sheet name="1" sheetId="1" r:id="rId1"/>
  </sheets>
  <definedNames>
    <definedName name="_xlnm.Print_Area" localSheetId="0">'1'!$A$1:$U$63</definedName>
    <definedName name="Print_Area_MI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2" i="1" l="1"/>
  <c r="AB72" i="1"/>
  <c r="AB68" i="1"/>
  <c r="AB36" i="1"/>
  <c r="AB99" i="1"/>
  <c r="AB98" i="1"/>
  <c r="AB97" i="1"/>
  <c r="AB96" i="1"/>
  <c r="AB95" i="1"/>
  <c r="AB94" i="1"/>
  <c r="AB93" i="1"/>
  <c r="AB92" i="1"/>
  <c r="AB90" i="1"/>
  <c r="AB89" i="1"/>
  <c r="AB88" i="1"/>
  <c r="AB86" i="1"/>
  <c r="AB85" i="1"/>
  <c r="AB84" i="1"/>
  <c r="AB82" i="1"/>
  <c r="AB81" i="1"/>
  <c r="AB80" i="1"/>
  <c r="AB79" i="1"/>
  <c r="AB77" i="1"/>
  <c r="AB76" i="1"/>
  <c r="AB67" i="1"/>
  <c r="AB65" i="1"/>
  <c r="AB64" i="1"/>
  <c r="AB63" i="1"/>
  <c r="AB62" i="1"/>
  <c r="AB61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0" i="1"/>
  <c r="AB29" i="1"/>
  <c r="AB28" i="1"/>
  <c r="AB27" i="1"/>
  <c r="AB26" i="1"/>
  <c r="AB25" i="1"/>
  <c r="AB24" i="1"/>
  <c r="AB23" i="1"/>
  <c r="AB22" i="1"/>
  <c r="AB21" i="1"/>
  <c r="AB19" i="1"/>
  <c r="AB18" i="1"/>
  <c r="AB17" i="1"/>
  <c r="AB16" i="1"/>
  <c r="AB14" i="1"/>
  <c r="AB13" i="1"/>
  <c r="AB11" i="1"/>
  <c r="AB10" i="1"/>
  <c r="AB9" i="1"/>
  <c r="AB8" i="1"/>
  <c r="AB5" i="1"/>
  <c r="AB4" i="1"/>
  <c r="AA76" i="1"/>
  <c r="AA99" i="1"/>
  <c r="AH99" i="1"/>
  <c r="AA98" i="1"/>
  <c r="AA95" i="1"/>
  <c r="AA94" i="1"/>
  <c r="AA93" i="1"/>
  <c r="AA92" i="1"/>
  <c r="AA89" i="1"/>
  <c r="AA88" i="1"/>
  <c r="AA87" i="1"/>
  <c r="AA86" i="1"/>
  <c r="AA85" i="1"/>
  <c r="AA84" i="1"/>
  <c r="AA82" i="1"/>
  <c r="AA81" i="1"/>
  <c r="AA80" i="1"/>
  <c r="AA79" i="1"/>
  <c r="AA78" i="1"/>
  <c r="AA77" i="1"/>
  <c r="AA67" i="1"/>
  <c r="AA65" i="1"/>
  <c r="AA64" i="1"/>
  <c r="AA63" i="1"/>
  <c r="AA62" i="1"/>
  <c r="AA61" i="1"/>
  <c r="AA60" i="1"/>
  <c r="AA59" i="1"/>
  <c r="AA57" i="1"/>
  <c r="AA56" i="1"/>
  <c r="AA55" i="1"/>
  <c r="AA54" i="1"/>
  <c r="AA52" i="1"/>
  <c r="AA51" i="1"/>
  <c r="AA50" i="1"/>
  <c r="AA49" i="1"/>
  <c r="AA47" i="1"/>
  <c r="AA46" i="1"/>
  <c r="AA42" i="1"/>
  <c r="AA41" i="1"/>
  <c r="AA31" i="1"/>
  <c r="Y30" i="1"/>
  <c r="AA29" i="1"/>
  <c r="AA28" i="1"/>
  <c r="AA27" i="1"/>
  <c r="Y26" i="1"/>
  <c r="AA26" i="1"/>
  <c r="AA25" i="1"/>
  <c r="AA23" i="1"/>
  <c r="Y22" i="1"/>
  <c r="AA22" i="1"/>
  <c r="AA21" i="1"/>
  <c r="AA19" i="1"/>
  <c r="Y18" i="1"/>
  <c r="Y17" i="1"/>
  <c r="AA17" i="1"/>
  <c r="AA16" i="1"/>
  <c r="AA15" i="1"/>
  <c r="Y14" i="1"/>
  <c r="AA14" i="1"/>
  <c r="Y13" i="1"/>
  <c r="AA13" i="1"/>
  <c r="AA12" i="1"/>
  <c r="Y11" i="1"/>
  <c r="AA11" i="1"/>
  <c r="Y10" i="1"/>
  <c r="AA10" i="1"/>
  <c r="Y9" i="1"/>
  <c r="AA9" i="1"/>
  <c r="AA8" i="1"/>
  <c r="AA7" i="1"/>
  <c r="Y6" i="1"/>
  <c r="AA6" i="1"/>
  <c r="AA5" i="1"/>
  <c r="AA4" i="1"/>
  <c r="Z74" i="1"/>
  <c r="Z73" i="1"/>
  <c r="Z39" i="1"/>
  <c r="Z37" i="1"/>
  <c r="Z36" i="1"/>
  <c r="Z35" i="1"/>
  <c r="Z34" i="1"/>
  <c r="Z33" i="1"/>
  <c r="Z99" i="1"/>
  <c r="AF99" i="1"/>
  <c r="Z98" i="1"/>
  <c r="Z97" i="1"/>
  <c r="Z96" i="1"/>
  <c r="Z95" i="1"/>
  <c r="Z94" i="1"/>
  <c r="Z93" i="1"/>
  <c r="Z92" i="1"/>
  <c r="Z90" i="1"/>
  <c r="Z89" i="1"/>
  <c r="Z88" i="1"/>
  <c r="Z87" i="1"/>
  <c r="Z86" i="1"/>
  <c r="Z85" i="1"/>
  <c r="Z83" i="1"/>
  <c r="Z82" i="1"/>
  <c r="Z81" i="1"/>
  <c r="Z79" i="1"/>
  <c r="Z78" i="1"/>
  <c r="Z77" i="1"/>
  <c r="Z76" i="1"/>
  <c r="Z67" i="1"/>
  <c r="Z66" i="1"/>
  <c r="Z65" i="1"/>
  <c r="Z64" i="1"/>
  <c r="Z63" i="1"/>
  <c r="Z62" i="1"/>
  <c r="Z61" i="1"/>
  <c r="Z60" i="1"/>
  <c r="Z59" i="1"/>
  <c r="Z58" i="1"/>
  <c r="Z57" i="1"/>
  <c r="Z55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11" i="1"/>
  <c r="Y75" i="1"/>
  <c r="Y74" i="1"/>
  <c r="Y73" i="1"/>
  <c r="Y39" i="1"/>
  <c r="Y38" i="1"/>
  <c r="Y37" i="1"/>
  <c r="Y36" i="1"/>
  <c r="Y35" i="1"/>
  <c r="Y34" i="1"/>
  <c r="Y33" i="1"/>
  <c r="Y32" i="1"/>
  <c r="Y99" i="1"/>
  <c r="AD99" i="1"/>
  <c r="Y98" i="1"/>
  <c r="Y97" i="1"/>
  <c r="Y94" i="1"/>
  <c r="Y93" i="1"/>
  <c r="Y92" i="1"/>
  <c r="Y91" i="1"/>
  <c r="Y90" i="1"/>
  <c r="Y89" i="1"/>
  <c r="Y88" i="1"/>
  <c r="Y87" i="1"/>
  <c r="Y86" i="1"/>
  <c r="Y85" i="1"/>
  <c r="Y82" i="1"/>
  <c r="Y81" i="1"/>
  <c r="Y80" i="1"/>
  <c r="Y79" i="1"/>
  <c r="Y78" i="1"/>
  <c r="Y77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1" i="1"/>
  <c r="Y50" i="1"/>
  <c r="Y49" i="1"/>
  <c r="Y48" i="1"/>
  <c r="Y47" i="1"/>
  <c r="Y46" i="1"/>
  <c r="Y45" i="1"/>
  <c r="Y43" i="1"/>
  <c r="Y42" i="1"/>
  <c r="Y41" i="1"/>
  <c r="Y12" i="1"/>
  <c r="Y8" i="1"/>
  <c r="Z30" i="1"/>
  <c r="Z29" i="1"/>
  <c r="Z28" i="1"/>
  <c r="Z27" i="1"/>
  <c r="AF27" i="1"/>
  <c r="Z26" i="1"/>
  <c r="Z25" i="1"/>
  <c r="Y24" i="1"/>
  <c r="Z23" i="1"/>
  <c r="Z22" i="1"/>
  <c r="Z21" i="1"/>
  <c r="Y20" i="1"/>
  <c r="Z18" i="1"/>
  <c r="Z17" i="1"/>
  <c r="Z16" i="1"/>
  <c r="Z14" i="1"/>
  <c r="Z13" i="1"/>
  <c r="Z12" i="1"/>
  <c r="Z10" i="1"/>
  <c r="Z9" i="1"/>
  <c r="Z70" i="1"/>
  <c r="Y70" i="1"/>
  <c r="Z69" i="1"/>
  <c r="Z72" i="1"/>
  <c r="Z71" i="1"/>
  <c r="Z7" i="1"/>
  <c r="Z6" i="1"/>
  <c r="Z5" i="1"/>
  <c r="A2" i="1"/>
  <c r="AA96" i="1"/>
  <c r="AA91" i="1"/>
  <c r="AA90" i="1"/>
  <c r="Y83" i="1"/>
  <c r="AB78" i="1"/>
  <c r="AA66" i="1"/>
  <c r="AB60" i="1"/>
  <c r="AA58" i="1"/>
  <c r="AA53" i="1"/>
  <c r="AA48" i="1"/>
  <c r="AA44" i="1"/>
  <c r="AA40" i="1"/>
  <c r="AA30" i="1"/>
  <c r="AA24" i="1"/>
  <c r="AA18" i="1"/>
  <c r="AB12" i="1"/>
  <c r="AB6" i="1"/>
  <c r="AB66" i="1"/>
  <c r="AA20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AB34" i="1"/>
  <c r="AB70" i="1"/>
  <c r="AB38" i="1"/>
  <c r="AB74" i="1"/>
  <c r="AA32" i="1"/>
  <c r="AA34" i="1"/>
  <c r="AA36" i="1"/>
  <c r="AA38" i="1"/>
  <c r="AA68" i="1"/>
  <c r="AA70" i="1"/>
  <c r="AA72" i="1"/>
  <c r="AA74" i="1"/>
  <c r="AB37" i="1"/>
  <c r="AB69" i="1"/>
  <c r="AB73" i="1"/>
  <c r="AA33" i="1"/>
  <c r="AA35" i="1"/>
  <c r="AA37" i="1"/>
  <c r="AA39" i="1"/>
  <c r="AA69" i="1"/>
  <c r="AA73" i="1"/>
  <c r="AA75" i="1"/>
  <c r="AB35" i="1"/>
  <c r="AB39" i="1"/>
  <c r="AB71" i="1"/>
  <c r="AB75" i="1"/>
  <c r="AH56" i="1"/>
  <c r="AH60" i="1"/>
  <c r="AF92" i="1"/>
  <c r="AH98" i="1"/>
  <c r="AH34" i="1"/>
  <c r="AJ49" i="1"/>
  <c r="G35" i="1"/>
  <c r="AD33" i="1"/>
  <c r="AH63" i="1"/>
  <c r="AC51" i="1"/>
  <c r="P15" i="1"/>
  <c r="P47" i="1"/>
  <c r="AD63" i="1"/>
  <c r="G27" i="1"/>
  <c r="AH72" i="1"/>
  <c r="AH77" i="1"/>
  <c r="AH84" i="1"/>
  <c r="AH85" i="1"/>
  <c r="AH90" i="1"/>
  <c r="AD97" i="1"/>
  <c r="AF58" i="1"/>
  <c r="AF61" i="1"/>
  <c r="AF98" i="1"/>
  <c r="AJ56" i="1"/>
  <c r="Y4" i="1"/>
  <c r="Y5" i="1"/>
  <c r="Y7" i="1"/>
  <c r="AD6" i="1"/>
  <c r="Y19" i="1"/>
  <c r="Y21" i="1"/>
  <c r="AC21" i="1"/>
  <c r="Y23" i="1"/>
  <c r="AC23" i="1"/>
  <c r="Y25" i="1"/>
  <c r="Y27" i="1"/>
  <c r="AC27" i="1"/>
  <c r="Y29" i="1"/>
  <c r="AC29" i="1"/>
  <c r="Y31" i="1"/>
  <c r="G31" i="1"/>
  <c r="AH13" i="1"/>
  <c r="Z4" i="1"/>
  <c r="AF4" i="1"/>
  <c r="AH28" i="1"/>
  <c r="Z68" i="1"/>
  <c r="AF65" i="1"/>
  <c r="Y69" i="1"/>
  <c r="AC69" i="1"/>
  <c r="AJ69" i="1"/>
  <c r="Y68" i="1"/>
  <c r="AF67" i="1"/>
  <c r="Y72" i="1"/>
  <c r="AC72" i="1"/>
  <c r="Y71" i="1"/>
  <c r="AB31" i="1"/>
  <c r="AJ29" i="1"/>
  <c r="I31" i="1"/>
  <c r="AJ48" i="1"/>
  <c r="AC14" i="1"/>
  <c r="N7" i="1"/>
  <c r="AD59" i="1"/>
  <c r="AC64" i="1"/>
  <c r="AC70" i="1"/>
  <c r="E27" i="1"/>
  <c r="AF60" i="1"/>
  <c r="AJ9" i="1"/>
  <c r="AJ43" i="1"/>
  <c r="AJ36" i="1"/>
  <c r="R47" i="1"/>
  <c r="AH50" i="1"/>
  <c r="AH10" i="1"/>
  <c r="G51" i="1"/>
  <c r="AF69" i="1"/>
  <c r="AF93" i="1"/>
  <c r="AH52" i="1"/>
  <c r="AH54" i="1"/>
  <c r="AJ58" i="1"/>
  <c r="AJ60" i="1"/>
  <c r="AC61" i="1"/>
  <c r="Z8" i="1"/>
  <c r="AC8" i="1"/>
  <c r="E11" i="1"/>
  <c r="AH38" i="1"/>
  <c r="AH39" i="1"/>
  <c r="Z19" i="1"/>
  <c r="E19" i="1"/>
  <c r="AJ73" i="1"/>
  <c r="AC73" i="1"/>
  <c r="P27" i="1"/>
  <c r="Z75" i="1"/>
  <c r="AF72" i="1"/>
  <c r="Y16" i="1"/>
  <c r="AD16" i="1"/>
  <c r="Y28" i="1"/>
  <c r="Y40" i="1"/>
  <c r="AD40" i="1"/>
  <c r="C43" i="1"/>
  <c r="Y44" i="1"/>
  <c r="AD41" i="1"/>
  <c r="C47" i="1"/>
  <c r="C51" i="1"/>
  <c r="AD91" i="1"/>
  <c r="AD36" i="1"/>
  <c r="AC74" i="1"/>
  <c r="AF9" i="1"/>
  <c r="AF96" i="1"/>
  <c r="Z24" i="1"/>
  <c r="AF23" i="1"/>
  <c r="AJ8" i="1"/>
  <c r="N19" i="1"/>
  <c r="AD64" i="1"/>
  <c r="Y52" i="1"/>
  <c r="AD50" i="1"/>
  <c r="R19" i="1"/>
  <c r="R27" i="1"/>
  <c r="C11" i="1"/>
  <c r="AH19" i="1"/>
  <c r="AC11" i="1"/>
  <c r="AF25" i="1"/>
  <c r="AH24" i="1"/>
  <c r="AH25" i="1"/>
  <c r="AH27" i="1"/>
  <c r="AF34" i="1"/>
  <c r="AC39" i="1"/>
  <c r="AF41" i="1"/>
  <c r="AA43" i="1"/>
  <c r="AH40" i="1"/>
  <c r="G43" i="1"/>
  <c r="AA45" i="1"/>
  <c r="AH45" i="1"/>
  <c r="G47" i="1"/>
  <c r="AF47" i="1"/>
  <c r="AJ62" i="1"/>
  <c r="AH64" i="1"/>
  <c r="AF39" i="1"/>
  <c r="AF46" i="1"/>
  <c r="AH33" i="1"/>
  <c r="G39" i="1"/>
  <c r="AH67" i="1"/>
  <c r="AJ10" i="1"/>
  <c r="AJ25" i="1"/>
  <c r="AJ45" i="1"/>
  <c r="AJ59" i="1"/>
  <c r="AJ61" i="1"/>
  <c r="AC67" i="1"/>
  <c r="AJ37" i="1"/>
  <c r="AJ68" i="1"/>
  <c r="AJ72" i="1"/>
  <c r="AC35" i="1"/>
  <c r="AF48" i="1"/>
  <c r="T27" i="1"/>
  <c r="P51" i="1"/>
  <c r="AC55" i="1"/>
  <c r="AJ70" i="1"/>
  <c r="AH16" i="1"/>
  <c r="AH44" i="1"/>
  <c r="AC49" i="1"/>
  <c r="AD89" i="1"/>
  <c r="AH88" i="1"/>
  <c r="AC57" i="1"/>
  <c r="AD57" i="1"/>
  <c r="AD45" i="1"/>
  <c r="AD46" i="1"/>
  <c r="Z20" i="1"/>
  <c r="E23" i="1"/>
  <c r="AC22" i="1"/>
  <c r="Z54" i="1"/>
  <c r="AC54" i="1"/>
  <c r="P7" i="1"/>
  <c r="Z56" i="1"/>
  <c r="AC56" i="1"/>
  <c r="P11" i="1"/>
  <c r="Z32" i="1"/>
  <c r="AC32" i="1"/>
  <c r="E35" i="1"/>
  <c r="AC37" i="1"/>
  <c r="AH37" i="1"/>
  <c r="AB7" i="1"/>
  <c r="AJ4" i="1"/>
  <c r="I7" i="1"/>
  <c r="AB15" i="1"/>
  <c r="AJ15" i="1"/>
  <c r="I15" i="1"/>
  <c r="AJ41" i="1"/>
  <c r="AJ38" i="1"/>
  <c r="AJ40" i="1"/>
  <c r="AC41" i="1"/>
  <c r="AJ46" i="1"/>
  <c r="AC47" i="1"/>
  <c r="AC53" i="1"/>
  <c r="AJ51" i="1"/>
  <c r="AJ52" i="1"/>
  <c r="AF11" i="1"/>
  <c r="AJ11" i="1"/>
  <c r="AJ65" i="1"/>
  <c r="AC13" i="1"/>
  <c r="AD10" i="1"/>
  <c r="AC62" i="1"/>
  <c r="AF10" i="1"/>
  <c r="AH31" i="1"/>
  <c r="I51" i="1"/>
  <c r="AF97" i="1"/>
  <c r="AH30" i="1"/>
  <c r="I11" i="1"/>
  <c r="P19" i="1"/>
  <c r="E47" i="1"/>
  <c r="AH7" i="1"/>
  <c r="AC10" i="1"/>
  <c r="I19" i="1"/>
  <c r="AH9" i="1"/>
  <c r="AH18" i="1"/>
  <c r="G23" i="1"/>
  <c r="AJ39" i="1"/>
  <c r="N11" i="1"/>
  <c r="AD65" i="1"/>
  <c r="AJ57" i="1"/>
  <c r="T15" i="1"/>
  <c r="AC92" i="1"/>
  <c r="T7" i="1"/>
  <c r="R11" i="1"/>
  <c r="T19" i="1"/>
  <c r="P31" i="1"/>
  <c r="AD79" i="1"/>
  <c r="AC63" i="1"/>
  <c r="AF71" i="1"/>
  <c r="AF85" i="1"/>
  <c r="AC9" i="1"/>
  <c r="AD34" i="1"/>
  <c r="AD37" i="1"/>
  <c r="AH53" i="1"/>
  <c r="AH55" i="1"/>
  <c r="AF57" i="1"/>
  <c r="AH73" i="1"/>
  <c r="AH5" i="1"/>
  <c r="AH11" i="1"/>
  <c r="AH12" i="1"/>
  <c r="AH14" i="1"/>
  <c r="AC59" i="1"/>
  <c r="AH86" i="1"/>
  <c r="AC66" i="1"/>
  <c r="AJ63" i="1"/>
  <c r="AJ64" i="1"/>
  <c r="AC17" i="1"/>
  <c r="AH22" i="1"/>
  <c r="AH20" i="1"/>
  <c r="AF33" i="1"/>
  <c r="AF94" i="1"/>
  <c r="AF7" i="1"/>
  <c r="AC18" i="1"/>
  <c r="AH21" i="1"/>
  <c r="AH23" i="1"/>
  <c r="AH32" i="1"/>
  <c r="AC36" i="1"/>
  <c r="AJ35" i="1"/>
  <c r="AJ54" i="1"/>
  <c r="AH57" i="1"/>
  <c r="AH58" i="1"/>
  <c r="AJ66" i="1"/>
  <c r="AJ71" i="1"/>
  <c r="AH75" i="1"/>
  <c r="AH79" i="1"/>
  <c r="AH87" i="1"/>
  <c r="AJ94" i="1"/>
  <c r="AJ96" i="1"/>
  <c r="AH36" i="1"/>
  <c r="AJ47" i="1"/>
  <c r="AC46" i="1"/>
  <c r="AH4" i="1"/>
  <c r="AC65" i="1"/>
  <c r="AH51" i="1"/>
  <c r="AD80" i="1"/>
  <c r="AF86" i="1"/>
  <c r="AC6" i="1"/>
  <c r="AH6" i="1"/>
  <c r="AC40" i="1"/>
  <c r="AJ50" i="1"/>
  <c r="AD53" i="1"/>
  <c r="AD77" i="1"/>
  <c r="AC82" i="1"/>
  <c r="AC94" i="1"/>
  <c r="AC44" i="1"/>
  <c r="AD56" i="1"/>
  <c r="AC60" i="1"/>
  <c r="N35" i="1"/>
  <c r="AD98" i="1"/>
  <c r="AC30" i="1"/>
  <c r="AC48" i="1"/>
  <c r="AF87" i="1"/>
  <c r="AF95" i="1"/>
  <c r="AJ97" i="1"/>
  <c r="AJ26" i="1"/>
  <c r="AJ42" i="1"/>
  <c r="AF59" i="1"/>
  <c r="AF64" i="1"/>
  <c r="AH59" i="1"/>
  <c r="AH89" i="1"/>
  <c r="AH92" i="1"/>
  <c r="AH93" i="1"/>
  <c r="AD11" i="1"/>
  <c r="AC12" i="1"/>
  <c r="AJ22" i="1"/>
  <c r="AJ23" i="1"/>
  <c r="AJ21" i="1"/>
  <c r="AJ24" i="1"/>
  <c r="AF43" i="1"/>
  <c r="AF45" i="1"/>
  <c r="AF44" i="1"/>
  <c r="AJ6" i="1"/>
  <c r="AJ16" i="1"/>
  <c r="AF42" i="1"/>
  <c r="Z15" i="1"/>
  <c r="E15" i="1"/>
  <c r="I23" i="1"/>
  <c r="AB20" i="1"/>
  <c r="AJ18" i="1"/>
  <c r="Z31" i="1"/>
  <c r="AF30" i="1"/>
  <c r="E31" i="1"/>
  <c r="AB33" i="1"/>
  <c r="AJ31" i="1"/>
  <c r="I35" i="1"/>
  <c r="Z38" i="1"/>
  <c r="E39" i="1"/>
  <c r="AH48" i="1"/>
  <c r="AA71" i="1"/>
  <c r="R23" i="1"/>
  <c r="AF70" i="1"/>
  <c r="AD48" i="1"/>
  <c r="AD47" i="1"/>
  <c r="AF51" i="1"/>
  <c r="AF50" i="1"/>
  <c r="AF49" i="1"/>
  <c r="AH29" i="1"/>
  <c r="AF40" i="1"/>
  <c r="AJ44" i="1"/>
  <c r="I47" i="1"/>
  <c r="AJ34" i="1"/>
  <c r="E43" i="1"/>
  <c r="AD32" i="1"/>
  <c r="I27" i="1"/>
  <c r="AD8" i="1"/>
  <c r="G7" i="1"/>
  <c r="E51" i="1"/>
  <c r="AH17" i="1"/>
  <c r="AD9" i="1"/>
  <c r="AH8" i="1"/>
  <c r="AH65" i="1"/>
  <c r="AH62" i="1"/>
  <c r="G11" i="1"/>
  <c r="G19" i="1"/>
  <c r="G15" i="1"/>
  <c r="AF16" i="1"/>
  <c r="AF26" i="1"/>
  <c r="AD31" i="1"/>
  <c r="C35" i="1"/>
  <c r="C39" i="1"/>
  <c r="AH49" i="1"/>
  <c r="AJ55" i="1"/>
  <c r="R7" i="1"/>
  <c r="AF56" i="1"/>
  <c r="AD51" i="1"/>
  <c r="AD54" i="1"/>
  <c r="AD55" i="1"/>
  <c r="AD62" i="1"/>
  <c r="AD61" i="1"/>
  <c r="AD60" i="1"/>
  <c r="AD67" i="1"/>
  <c r="AH66" i="1"/>
  <c r="T11" i="1"/>
  <c r="AD58" i="1"/>
  <c r="R15" i="1"/>
  <c r="N15" i="1"/>
  <c r="AJ67" i="1"/>
  <c r="T23" i="1"/>
  <c r="AD19" i="1"/>
  <c r="AH26" i="1"/>
  <c r="AC28" i="1"/>
  <c r="I39" i="1"/>
  <c r="I43" i="1"/>
  <c r="AH47" i="1"/>
  <c r="C7" i="1"/>
  <c r="AC58" i="1"/>
  <c r="AF5" i="1"/>
  <c r="AF8" i="1"/>
  <c r="Y15" i="1"/>
  <c r="C15" i="1"/>
  <c r="AH15" i="1"/>
  <c r="AD17" i="1"/>
  <c r="AC26" i="1"/>
  <c r="AJ27" i="1"/>
  <c r="AD30" i="1"/>
  <c r="AD35" i="1"/>
  <c r="AH35" i="1"/>
  <c r="AC34" i="1"/>
  <c r="AC42" i="1"/>
  <c r="AJ53" i="1"/>
  <c r="AF62" i="1"/>
  <c r="AF63" i="1"/>
  <c r="AC50" i="1"/>
  <c r="AH46" i="1"/>
  <c r="AH61" i="1"/>
  <c r="AC86" i="1"/>
  <c r="AD85" i="1"/>
  <c r="AD86" i="1"/>
  <c r="AC88" i="1"/>
  <c r="AD88" i="1"/>
  <c r="AD87" i="1"/>
  <c r="AD90" i="1"/>
  <c r="AC90" i="1"/>
  <c r="N51" i="1"/>
  <c r="Y96" i="1"/>
  <c r="AC78" i="1"/>
  <c r="AF76" i="1"/>
  <c r="P35" i="1"/>
  <c r="Z80" i="1"/>
  <c r="AF77" i="1"/>
  <c r="Z84" i="1"/>
  <c r="AF81" i="1"/>
  <c r="P39" i="1"/>
  <c r="AJ76" i="1"/>
  <c r="AJ75" i="1"/>
  <c r="AJ74" i="1"/>
  <c r="AJ77" i="1"/>
  <c r="AC77" i="1"/>
  <c r="T31" i="1"/>
  <c r="AJ79" i="1"/>
  <c r="AC81" i="1"/>
  <c r="AJ78" i="1"/>
  <c r="AB83" i="1"/>
  <c r="AJ83" i="1"/>
  <c r="T35" i="1"/>
  <c r="AB87" i="1"/>
  <c r="T39" i="1"/>
  <c r="AC89" i="1"/>
  <c r="AB91" i="1"/>
  <c r="AJ89" i="1"/>
  <c r="T43" i="1"/>
  <c r="AC93" i="1"/>
  <c r="AJ92" i="1"/>
  <c r="AJ93" i="1"/>
  <c r="AJ98" i="1"/>
  <c r="AJ99" i="1"/>
  <c r="AL99" i="1"/>
  <c r="AC99" i="1"/>
  <c r="N31" i="1"/>
  <c r="AC79" i="1"/>
  <c r="R39" i="1"/>
  <c r="AH91" i="1"/>
  <c r="T47" i="1"/>
  <c r="AC98" i="1"/>
  <c r="T51" i="1"/>
  <c r="AH74" i="1"/>
  <c r="R31" i="1"/>
  <c r="AH76" i="1"/>
  <c r="AH78" i="1"/>
  <c r="AC85" i="1"/>
  <c r="N43" i="1"/>
  <c r="R43" i="1"/>
  <c r="Y76" i="1"/>
  <c r="AD78" i="1"/>
  <c r="AA83" i="1"/>
  <c r="R35" i="1"/>
  <c r="Y84" i="1"/>
  <c r="N39" i="1"/>
  <c r="Z91" i="1"/>
  <c r="P43" i="1"/>
  <c r="Y95" i="1"/>
  <c r="N47" i="1"/>
  <c r="AJ95" i="1"/>
  <c r="AA97" i="1"/>
  <c r="R51" i="1"/>
  <c r="AF19" i="1"/>
  <c r="AD18" i="1"/>
  <c r="AD72" i="1"/>
  <c r="AF6" i="1"/>
  <c r="AD52" i="1"/>
  <c r="AD44" i="1"/>
  <c r="AD49" i="1"/>
  <c r="AC52" i="1"/>
  <c r="AD38" i="1"/>
  <c r="AC16" i="1"/>
  <c r="AD39" i="1"/>
  <c r="AD25" i="1"/>
  <c r="AF54" i="1"/>
  <c r="AH41" i="1"/>
  <c r="AD21" i="1"/>
  <c r="AF24" i="1"/>
  <c r="AJ7" i="1"/>
  <c r="AF22" i="1"/>
  <c r="AD71" i="1"/>
  <c r="AD22" i="1"/>
  <c r="AD20" i="1"/>
  <c r="AC4" i="1"/>
  <c r="AL98" i="1"/>
  <c r="P23" i="1"/>
  <c r="E7" i="1"/>
  <c r="E52" i="1"/>
  <c r="J51" i="1"/>
  <c r="AH42" i="1"/>
  <c r="AL11" i="1"/>
  <c r="AC25" i="1"/>
  <c r="AD23" i="1"/>
  <c r="AD7" i="1"/>
  <c r="AL7" i="1"/>
  <c r="C23" i="1"/>
  <c r="AH43" i="1"/>
  <c r="C27" i="1"/>
  <c r="AL51" i="1"/>
  <c r="AL56" i="1"/>
  <c r="J11" i="1"/>
  <c r="AL9" i="1"/>
  <c r="J47" i="1"/>
  <c r="AF73" i="1"/>
  <c r="AC45" i="1"/>
  <c r="AC75" i="1"/>
  <c r="AF17" i="1"/>
  <c r="C31" i="1"/>
  <c r="J31" i="1"/>
  <c r="AC19" i="1"/>
  <c r="AF53" i="1"/>
  <c r="AL25" i="1"/>
  <c r="C19" i="1"/>
  <c r="AD24" i="1"/>
  <c r="AC43" i="1"/>
  <c r="AF68" i="1"/>
  <c r="AD28" i="1"/>
  <c r="AD68" i="1"/>
  <c r="AL46" i="1"/>
  <c r="J27" i="1"/>
  <c r="U7" i="1"/>
  <c r="AJ13" i="1"/>
  <c r="AL45" i="1"/>
  <c r="AJ12" i="1"/>
  <c r="AD29" i="1"/>
  <c r="AL10" i="1"/>
  <c r="AL65" i="1"/>
  <c r="AC68" i="1"/>
  <c r="AF66" i="1"/>
  <c r="N23" i="1"/>
  <c r="AD66" i="1"/>
  <c r="AL66" i="1"/>
  <c r="AD70" i="1"/>
  <c r="N27" i="1"/>
  <c r="AD69" i="1"/>
  <c r="AF75" i="1"/>
  <c r="AJ14" i="1"/>
  <c r="AD27" i="1"/>
  <c r="AL27" i="1"/>
  <c r="U11" i="1"/>
  <c r="U27" i="1"/>
  <c r="AL60" i="1"/>
  <c r="J19" i="1"/>
  <c r="AL34" i="1"/>
  <c r="AC24" i="1"/>
  <c r="AC7" i="1"/>
  <c r="AJ5" i="1"/>
  <c r="AL24" i="1"/>
  <c r="AJ28" i="1"/>
  <c r="AF74" i="1"/>
  <c r="AF55" i="1"/>
  <c r="AF21" i="1"/>
  <c r="AL21" i="1"/>
  <c r="AF32" i="1"/>
  <c r="AL39" i="1"/>
  <c r="AF52" i="1"/>
  <c r="AL52" i="1"/>
  <c r="AD26" i="1"/>
  <c r="AL26" i="1"/>
  <c r="AL55" i="1"/>
  <c r="AC80" i="1"/>
  <c r="J15" i="1"/>
  <c r="AL54" i="1"/>
  <c r="AL49" i="1"/>
  <c r="AL41" i="1"/>
  <c r="AL16" i="1"/>
  <c r="AL50" i="1"/>
  <c r="AC33" i="1"/>
  <c r="AL72" i="1"/>
  <c r="AL40" i="1"/>
  <c r="AL57" i="1"/>
  <c r="AD43" i="1"/>
  <c r="AD42" i="1"/>
  <c r="AL42" i="1"/>
  <c r="AL64" i="1"/>
  <c r="AL23" i="1"/>
  <c r="U19" i="1"/>
  <c r="AF20" i="1"/>
  <c r="AF18" i="1"/>
  <c r="AL18" i="1"/>
  <c r="P52" i="1"/>
  <c r="I52" i="1"/>
  <c r="U43" i="1"/>
  <c r="AL77" i="1"/>
  <c r="AL63" i="1"/>
  <c r="AL53" i="1"/>
  <c r="AL58" i="1"/>
  <c r="AL22" i="1"/>
  <c r="AL59" i="1"/>
  <c r="C52" i="1"/>
  <c r="AD15" i="1"/>
  <c r="AC15" i="1"/>
  <c r="AD13" i="1"/>
  <c r="AC5" i="1"/>
  <c r="AD5" i="1"/>
  <c r="AL5" i="1"/>
  <c r="AL6" i="1"/>
  <c r="U15" i="1"/>
  <c r="AL67" i="1"/>
  <c r="AL61" i="1"/>
  <c r="J39" i="1"/>
  <c r="J35" i="1"/>
  <c r="AL8" i="1"/>
  <c r="J43" i="1"/>
  <c r="AL44" i="1"/>
  <c r="AL48" i="1"/>
  <c r="AH70" i="1"/>
  <c r="AH69" i="1"/>
  <c r="AH71" i="1"/>
  <c r="AC71" i="1"/>
  <c r="AF38" i="1"/>
  <c r="AL38" i="1"/>
  <c r="AF35" i="1"/>
  <c r="AL35" i="1"/>
  <c r="AJ33" i="1"/>
  <c r="AL33" i="1"/>
  <c r="AJ32" i="1"/>
  <c r="AC20" i="1"/>
  <c r="AJ20" i="1"/>
  <c r="AJ19" i="1"/>
  <c r="AL19" i="1"/>
  <c r="AJ17" i="1"/>
  <c r="AC38" i="1"/>
  <c r="AF37" i="1"/>
  <c r="AL37" i="1"/>
  <c r="AJ30" i="1"/>
  <c r="AL30" i="1"/>
  <c r="AD14" i="1"/>
  <c r="AF36" i="1"/>
  <c r="AL36" i="1"/>
  <c r="AH68" i="1"/>
  <c r="AD12" i="1"/>
  <c r="AD4" i="1"/>
  <c r="J23" i="1"/>
  <c r="AL62" i="1"/>
  <c r="G52" i="1"/>
  <c r="AL47" i="1"/>
  <c r="AF28" i="1"/>
  <c r="AF31" i="1"/>
  <c r="AL31" i="1"/>
  <c r="AC31" i="1"/>
  <c r="AF29" i="1"/>
  <c r="AF12" i="1"/>
  <c r="AF13" i="1"/>
  <c r="AF15" i="1"/>
  <c r="AF14" i="1"/>
  <c r="AD95" i="1"/>
  <c r="AC95" i="1"/>
  <c r="AD94" i="1"/>
  <c r="AD92" i="1"/>
  <c r="AL92" i="1"/>
  <c r="AC91" i="1"/>
  <c r="AF91" i="1"/>
  <c r="AF88" i="1"/>
  <c r="AD84" i="1"/>
  <c r="AD83" i="1"/>
  <c r="AD82" i="1"/>
  <c r="AD81" i="1"/>
  <c r="AC84" i="1"/>
  <c r="AH81" i="1"/>
  <c r="AH83" i="1"/>
  <c r="AH80" i="1"/>
  <c r="AH82" i="1"/>
  <c r="AD76" i="1"/>
  <c r="AL76" i="1"/>
  <c r="AD75" i="1"/>
  <c r="AD74" i="1"/>
  <c r="AC76" i="1"/>
  <c r="AD73" i="1"/>
  <c r="AH97" i="1"/>
  <c r="AL97" i="1"/>
  <c r="AH96" i="1"/>
  <c r="AC97" i="1"/>
  <c r="AH95" i="1"/>
  <c r="AH94" i="1"/>
  <c r="U47" i="1"/>
  <c r="U39" i="1"/>
  <c r="AC83" i="1"/>
  <c r="AD93" i="1"/>
  <c r="AL93" i="1"/>
  <c r="AJ80" i="1"/>
  <c r="AF84" i="1"/>
  <c r="AF83" i="1"/>
  <c r="AF82" i="1"/>
  <c r="AC96" i="1"/>
  <c r="AD96" i="1"/>
  <c r="AF89" i="1"/>
  <c r="AL89" i="1"/>
  <c r="U35" i="1"/>
  <c r="AJ82" i="1"/>
  <c r="R52" i="1"/>
  <c r="AF90" i="1"/>
  <c r="U31" i="1"/>
  <c r="AJ90" i="1"/>
  <c r="AJ91" i="1"/>
  <c r="AJ88" i="1"/>
  <c r="AJ84" i="1"/>
  <c r="AJ87" i="1"/>
  <c r="AL87" i="1"/>
  <c r="AC87" i="1"/>
  <c r="AJ81" i="1"/>
  <c r="T52" i="1"/>
  <c r="AF79" i="1"/>
  <c r="AL79" i="1"/>
  <c r="AF80" i="1"/>
  <c r="AF78" i="1"/>
  <c r="AL78" i="1"/>
  <c r="U51" i="1"/>
  <c r="AL88" i="1"/>
  <c r="AJ85" i="1"/>
  <c r="AL85" i="1"/>
  <c r="AJ86" i="1"/>
  <c r="AL86" i="1"/>
  <c r="AL74" i="1"/>
  <c r="AL71" i="1"/>
  <c r="AL68" i="1"/>
  <c r="AL69" i="1"/>
  <c r="AI5" i="1"/>
  <c r="AI7" i="1"/>
  <c r="AL75" i="1"/>
  <c r="AL29" i="1"/>
  <c r="J7" i="1"/>
  <c r="AL43" i="1"/>
  <c r="AL17" i="1"/>
  <c r="AL28" i="1"/>
  <c r="AL20" i="1"/>
  <c r="AL32" i="1"/>
  <c r="N52" i="1"/>
  <c r="N55" i="1"/>
  <c r="U23" i="1"/>
  <c r="AL70" i="1"/>
  <c r="AK5" i="1"/>
  <c r="AK7" i="1"/>
  <c r="P55" i="1"/>
  <c r="AL14" i="1"/>
  <c r="AG85" i="1"/>
  <c r="P59" i="1"/>
  <c r="AL90" i="1"/>
  <c r="AL96" i="1"/>
  <c r="AL91" i="1"/>
  <c r="AG5" i="1"/>
  <c r="AG7" i="1"/>
  <c r="AK85" i="1"/>
  <c r="AK87" i="1"/>
  <c r="AK90" i="1"/>
  <c r="T58" i="1"/>
  <c r="AI85" i="1"/>
  <c r="AI87" i="1"/>
  <c r="AI90" i="1"/>
  <c r="R58" i="1"/>
  <c r="AL12" i="1"/>
  <c r="AL13" i="1"/>
  <c r="AL15" i="1"/>
  <c r="AL4" i="1"/>
  <c r="AE5" i="1"/>
  <c r="J52" i="1"/>
  <c r="I57" i="1"/>
  <c r="U52" i="1"/>
  <c r="P57" i="1"/>
  <c r="AL80" i="1"/>
  <c r="T55" i="1"/>
  <c r="AL73" i="1"/>
  <c r="AE85" i="1"/>
  <c r="AL81" i="1"/>
  <c r="AL83" i="1"/>
  <c r="AL94" i="1"/>
  <c r="AL95" i="1"/>
  <c r="R55" i="1"/>
  <c r="AL82" i="1"/>
  <c r="AL84" i="1"/>
  <c r="G59" i="1"/>
  <c r="AI10" i="1"/>
  <c r="G58" i="1"/>
  <c r="AI13" i="1"/>
  <c r="AI14" i="1"/>
  <c r="AI11" i="1"/>
  <c r="AI12" i="1"/>
  <c r="R57" i="1"/>
  <c r="T57" i="1"/>
  <c r="T59" i="1"/>
  <c r="E59" i="1"/>
  <c r="I59" i="1"/>
  <c r="AG87" i="1"/>
  <c r="AG90" i="1"/>
  <c r="P58" i="1"/>
  <c r="N57" i="1"/>
  <c r="C57" i="1"/>
  <c r="E57" i="1"/>
  <c r="G57" i="1"/>
  <c r="AM5" i="1"/>
  <c r="AM7" i="1"/>
  <c r="C59" i="1"/>
  <c r="AE7" i="1"/>
  <c r="AG11" i="1"/>
  <c r="AG10" i="1"/>
  <c r="E58" i="1"/>
  <c r="AG14" i="1"/>
  <c r="AG13" i="1"/>
  <c r="AG12" i="1"/>
  <c r="AI16" i="1"/>
  <c r="AI19" i="1"/>
  <c r="G60" i="1"/>
  <c r="AK10" i="1"/>
  <c r="I58" i="1"/>
  <c r="AK11" i="1"/>
  <c r="AK14" i="1"/>
  <c r="AK12" i="1"/>
  <c r="AK13" i="1"/>
  <c r="AM85" i="1"/>
  <c r="U57" i="1"/>
  <c r="J57" i="1"/>
  <c r="U55" i="1"/>
  <c r="N59" i="1"/>
  <c r="AE87" i="1"/>
  <c r="AE90" i="1"/>
  <c r="N58" i="1"/>
  <c r="AG93" i="1"/>
  <c r="AI92" i="1"/>
  <c r="AI91" i="1"/>
  <c r="AI94" i="1"/>
  <c r="AI93" i="1"/>
  <c r="AK93" i="1"/>
  <c r="AK91" i="1"/>
  <c r="AK92" i="1"/>
  <c r="AK94" i="1"/>
  <c r="J59" i="1"/>
  <c r="AG94" i="1"/>
  <c r="AG92" i="1"/>
  <c r="AG91" i="1"/>
  <c r="AE12" i="1"/>
  <c r="AE10" i="1"/>
  <c r="C58" i="1"/>
  <c r="AE14" i="1"/>
  <c r="AE13" i="1"/>
  <c r="AE11" i="1"/>
  <c r="AK16" i="1"/>
  <c r="AK19" i="1"/>
  <c r="I60" i="1"/>
  <c r="AM13" i="1"/>
  <c r="AM11" i="1"/>
  <c r="AM12" i="1"/>
  <c r="AM14" i="1"/>
  <c r="AM10" i="1"/>
  <c r="J58" i="1"/>
  <c r="AG16" i="1"/>
  <c r="AG19" i="1"/>
  <c r="E60" i="1"/>
  <c r="AI96" i="1"/>
  <c r="AI99" i="1"/>
  <c r="R60" i="1"/>
  <c r="R59" i="1"/>
  <c r="AK96" i="1"/>
  <c r="AK99" i="1"/>
  <c r="T60" i="1"/>
  <c r="AE94" i="1"/>
  <c r="AE91" i="1"/>
  <c r="AE92" i="1"/>
  <c r="AE93" i="1"/>
  <c r="AM87" i="1"/>
  <c r="AM90" i="1"/>
  <c r="U58" i="1"/>
  <c r="U59" i="1"/>
  <c r="AG96" i="1"/>
  <c r="AG99" i="1"/>
  <c r="P60" i="1"/>
  <c r="AM16" i="1"/>
  <c r="AM19" i="1"/>
  <c r="J60" i="1"/>
  <c r="AE16" i="1"/>
  <c r="AE19" i="1"/>
  <c r="C60" i="1"/>
  <c r="AE96" i="1"/>
  <c r="AE99" i="1"/>
  <c r="N60" i="1"/>
  <c r="AM94" i="1"/>
  <c r="AM92" i="1"/>
  <c r="AM91" i="1"/>
  <c r="AM93" i="1"/>
  <c r="AM96" i="1"/>
  <c r="AM99" i="1"/>
  <c r="U60" i="1"/>
</calcChain>
</file>

<file path=xl/sharedStrings.xml><?xml version="1.0" encoding="utf-8"?>
<sst xmlns="http://schemas.openxmlformats.org/spreadsheetml/2006/main" count="462" uniqueCount="30">
  <si>
    <t>CITY:</t>
  </si>
  <si>
    <t>PROJECT:</t>
  </si>
  <si>
    <t>Hourly Totals</t>
  </si>
  <si>
    <t>AM Period</t>
  </si>
  <si>
    <t>NB</t>
  </si>
  <si>
    <t xml:space="preserve"> </t>
  </si>
  <si>
    <t>SB</t>
  </si>
  <si>
    <t>EB</t>
  </si>
  <si>
    <t>WB</t>
  </si>
  <si>
    <t>PM Period</t>
  </si>
  <si>
    <t>Combined</t>
  </si>
  <si>
    <t>AM</t>
  </si>
  <si>
    <t>MAX #</t>
  </si>
  <si>
    <t xml:space="preserve">ROW # </t>
  </si>
  <si>
    <t>PEAK Hr</t>
  </si>
  <si>
    <t>Begins</t>
  </si>
  <si>
    <t>MAX 15</t>
  </si>
  <si>
    <t>PHF</t>
  </si>
  <si>
    <t>Total Vol.</t>
  </si>
  <si>
    <t>PM</t>
  </si>
  <si>
    <t>Daily Totals</t>
  </si>
  <si>
    <t>Split %</t>
  </si>
  <si>
    <t>Peak Hour</t>
  </si>
  <si>
    <t>Volume</t>
  </si>
  <si>
    <t>P.H.F.</t>
  </si>
  <si>
    <t>Prepared by AimTD LLC  tel. 714 253 7888</t>
  </si>
  <si>
    <t>cs@aimtd.com                                                  Tell. 714 253 7888</t>
  </si>
  <si>
    <t>A119</t>
  </si>
  <si>
    <t>SC</t>
  </si>
  <si>
    <t>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</si>
</sst>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:mm;@"/>
    <numFmt numFmtId="166" formatCode="dddd&quot;, &quot;mmmm\ dd&quot;, &quot;yyyy"/>
    <numFmt numFmtId="167" formatCode="mm/dd/yy"/>
    <numFmt numFmtId="168" formatCode="0.0%"/>
  </numFmts>
  <fonts count="16" x14ac:knownFonts="1">
    <font>
      <sz val="12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Aharoni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FF"/>
        <bgColor rgb="FFFFF58C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8"/>
      </top>
      <bottom/>
      <diagonal/>
    </border>
  </borders>
  <cellStyleXfs count="2">
    <xf numFmtId="164" fontId="0" fillId="0" borderId="0"/>
    <xf numFmtId="0" fontId="14" fillId="0" borderId="0"/>
  </cellStyleXfs>
  <cellXfs count="135">
    <xf numFmtId="164" fontId="0" fillId="0" borderId="0" xfId="0"/>
    <xf numFmtId="20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4" fontId="0" fillId="0" borderId="0" xfId="0" applyAlignment="1">
      <alignment horizontal="center" shrinkToFit="1"/>
    </xf>
    <xf numFmtId="165" fontId="0" fillId="0" borderId="0" xfId="0" applyNumberFormat="1"/>
    <xf numFmtId="164" fontId="0" fillId="4" borderId="0" xfId="0" applyFill="1" applyBorder="1"/>
    <xf numFmtId="164" fontId="0" fillId="0" borderId="0" xfId="0" applyBorder="1"/>
    <xf numFmtId="164" fontId="0" fillId="4" borderId="0" xfId="0" applyFill="1"/>
    <xf numFmtId="164" fontId="1" fillId="4" borderId="0" xfId="0" applyFont="1" applyFill="1" applyBorder="1" applyAlignment="1" applyProtection="1">
      <alignment horizontal="left" vertical="center"/>
      <protection locked="0"/>
    </xf>
    <xf numFmtId="164" fontId="1" fillId="4" borderId="0" xfId="0" applyFont="1" applyFill="1" applyBorder="1" applyAlignment="1" applyProtection="1">
      <alignment horizontal="right" vertical="center"/>
      <protection locked="0"/>
    </xf>
    <xf numFmtId="164" fontId="1" fillId="4" borderId="0" xfId="0" applyFont="1" applyFill="1" applyBorder="1" applyAlignment="1" applyProtection="1">
      <alignment horizontal="center" vertical="center"/>
      <protection locked="0"/>
    </xf>
    <xf numFmtId="164" fontId="1" fillId="4" borderId="0" xfId="0" applyFont="1" applyFill="1" applyBorder="1" applyAlignment="1" applyProtection="1">
      <alignment horizontal="right" vertical="center"/>
    </xf>
    <xf numFmtId="165" fontId="1" fillId="4" borderId="0" xfId="0" applyNumberFormat="1" applyFont="1" applyFill="1" applyBorder="1" applyAlignment="1" applyProtection="1">
      <alignment horizontal="right" vertical="center"/>
    </xf>
    <xf numFmtId="164" fontId="1" fillId="4" borderId="1" xfId="0" applyFont="1" applyFill="1" applyBorder="1" applyAlignment="1" applyProtection="1">
      <alignment horizontal="center" vertical="center"/>
    </xf>
    <xf numFmtId="164" fontId="1" fillId="4" borderId="1" xfId="0" applyFont="1" applyFill="1" applyBorder="1" applyAlignment="1" applyProtection="1"/>
    <xf numFmtId="164" fontId="1" fillId="4" borderId="0" xfId="0" applyFont="1" applyFill="1" applyBorder="1" applyAlignment="1"/>
    <xf numFmtId="164" fontId="1" fillId="4" borderId="0" xfId="0" applyFont="1" applyFill="1" applyAlignment="1"/>
    <xf numFmtId="165" fontId="1" fillId="4" borderId="0" xfId="0" applyNumberFormat="1" applyFont="1" applyFill="1" applyAlignment="1"/>
    <xf numFmtId="164" fontId="1" fillId="4" borderId="0" xfId="0" applyFont="1" applyFill="1" applyAlignment="1">
      <alignment horizontal="right"/>
    </xf>
    <xf numFmtId="164" fontId="1" fillId="3" borderId="0" xfId="0" applyFont="1" applyFill="1" applyAlignment="1">
      <alignment horizontal="right"/>
    </xf>
    <xf numFmtId="20" fontId="4" fillId="4" borderId="0" xfId="0" applyNumberFormat="1" applyFont="1" applyFill="1" applyBorder="1" applyAlignment="1" applyProtection="1">
      <alignment horizontal="center" shrinkToFit="1"/>
    </xf>
    <xf numFmtId="164" fontId="0" fillId="0" borderId="2" xfId="0" applyBorder="1"/>
    <xf numFmtId="164" fontId="5" fillId="4" borderId="2" xfId="0" applyFont="1" applyFill="1" applyBorder="1" applyAlignment="1" applyProtection="1">
      <alignment horizontal="center" shrinkToFit="1"/>
    </xf>
    <xf numFmtId="0" fontId="0" fillId="0" borderId="2" xfId="0" applyNumberFormat="1" applyBorder="1"/>
    <xf numFmtId="164" fontId="5" fillId="4" borderId="2" xfId="0" applyFont="1" applyFill="1" applyBorder="1" applyAlignment="1" applyProtection="1">
      <alignment horizontal="center" shrinkToFit="1"/>
      <protection locked="0"/>
    </xf>
    <xf numFmtId="165" fontId="4" fillId="4" borderId="2" xfId="0" applyNumberFormat="1" applyFont="1" applyFill="1" applyBorder="1" applyAlignment="1" applyProtection="1">
      <alignment horizontal="center" shrinkToFit="1"/>
    </xf>
    <xf numFmtId="164" fontId="4" fillId="4" borderId="2" xfId="0" applyFont="1" applyFill="1" applyBorder="1" applyAlignment="1" applyProtection="1">
      <alignment horizontal="center" shrinkToFit="1"/>
    </xf>
    <xf numFmtId="164" fontId="6" fillId="4" borderId="0" xfId="0" applyFont="1" applyFill="1" applyAlignment="1" applyProtection="1">
      <alignment horizontal="right"/>
    </xf>
    <xf numFmtId="165" fontId="0" fillId="4" borderId="3" xfId="0" applyNumberFormat="1" applyFill="1" applyBorder="1"/>
    <xf numFmtId="164" fontId="0" fillId="4" borderId="3" xfId="0" applyFill="1" applyBorder="1"/>
    <xf numFmtId="164" fontId="0" fillId="3" borderId="3" xfId="0" applyFill="1" applyBorder="1"/>
    <xf numFmtId="164" fontId="0" fillId="4" borderId="4" xfId="0" applyFont="1" applyFill="1" applyBorder="1"/>
    <xf numFmtId="164" fontId="5" fillId="4" borderId="0" xfId="0" applyFont="1" applyFill="1" applyBorder="1" applyAlignment="1" applyProtection="1">
      <alignment horizontal="center" shrinkToFit="1"/>
    </xf>
    <xf numFmtId="0" fontId="0" fillId="0" borderId="0" xfId="0" applyNumberFormat="1" applyBorder="1"/>
    <xf numFmtId="164" fontId="5" fillId="4" borderId="0" xfId="0" applyFont="1" applyFill="1" applyBorder="1" applyAlignment="1" applyProtection="1">
      <alignment horizontal="center" shrinkToFit="1"/>
      <protection locked="0"/>
    </xf>
    <xf numFmtId="165" fontId="4" fillId="4" borderId="0" xfId="0" applyNumberFormat="1" applyFont="1" applyFill="1" applyBorder="1" applyAlignment="1" applyProtection="1">
      <alignment horizontal="center" shrinkToFit="1"/>
    </xf>
    <xf numFmtId="164" fontId="4" fillId="4" borderId="0" xfId="0" applyFont="1" applyFill="1" applyBorder="1" applyAlignment="1" applyProtection="1">
      <alignment horizontal="center" shrinkToFit="1"/>
    </xf>
    <xf numFmtId="164" fontId="0" fillId="3" borderId="4" xfId="0" applyFill="1" applyBorder="1"/>
    <xf numFmtId="20" fontId="4" fillId="4" borderId="5" xfId="0" applyNumberFormat="1" applyFont="1" applyFill="1" applyBorder="1" applyAlignment="1" applyProtection="1">
      <alignment horizontal="center" shrinkToFit="1"/>
    </xf>
    <xf numFmtId="164" fontId="0" fillId="0" borderId="5" xfId="0" applyBorder="1"/>
    <xf numFmtId="164" fontId="5" fillId="4" borderId="5" xfId="0" applyFont="1" applyFill="1" applyBorder="1" applyAlignment="1" applyProtection="1">
      <alignment horizontal="center" shrinkToFit="1"/>
    </xf>
    <xf numFmtId="0" fontId="0" fillId="0" borderId="5" xfId="0" applyNumberFormat="1" applyBorder="1"/>
    <xf numFmtId="164" fontId="5" fillId="4" borderId="5" xfId="0" applyFont="1" applyFill="1" applyBorder="1" applyAlignment="1" applyProtection="1">
      <alignment horizontal="center" shrinkToFit="1"/>
      <protection locked="0"/>
    </xf>
    <xf numFmtId="165" fontId="4" fillId="4" borderId="5" xfId="0" applyNumberFormat="1" applyFont="1" applyFill="1" applyBorder="1" applyAlignment="1" applyProtection="1">
      <alignment horizontal="center" shrinkToFit="1"/>
    </xf>
    <xf numFmtId="164" fontId="4" fillId="4" borderId="5" xfId="0" applyFont="1" applyFill="1" applyBorder="1" applyAlignment="1" applyProtection="1">
      <alignment horizontal="center" shrinkToFit="1"/>
    </xf>
    <xf numFmtId="164" fontId="0" fillId="4" borderId="0" xfId="0" applyFill="1" applyBorder="1" applyAlignment="1">
      <alignment horizontal="left"/>
    </xf>
    <xf numFmtId="164" fontId="5" fillId="4" borderId="0" xfId="0" applyFont="1" applyFill="1" applyAlignment="1" applyProtection="1">
      <alignment horizontal="center" shrinkToFit="1"/>
    </xf>
    <xf numFmtId="164" fontId="0" fillId="4" borderId="0" xfId="0" applyFill="1" applyAlignment="1">
      <alignment horizontal="center"/>
    </xf>
    <xf numFmtId="165" fontId="0" fillId="3" borderId="3" xfId="0" applyNumberFormat="1" applyFill="1" applyBorder="1"/>
    <xf numFmtId="165" fontId="0" fillId="3" borderId="4" xfId="0" applyNumberFormat="1" applyFill="1" applyBorder="1"/>
    <xf numFmtId="20" fontId="4" fillId="4" borderId="6" xfId="0" applyNumberFormat="1" applyFont="1" applyFill="1" applyBorder="1" applyAlignment="1" applyProtection="1">
      <alignment horizontal="center" shrinkToFit="1"/>
    </xf>
    <xf numFmtId="164" fontId="0" fillId="0" borderId="6" xfId="0" applyBorder="1"/>
    <xf numFmtId="164" fontId="5" fillId="4" borderId="6" xfId="0" applyFont="1" applyFill="1" applyBorder="1" applyAlignment="1" applyProtection="1">
      <alignment horizontal="center" shrinkToFit="1"/>
    </xf>
    <xf numFmtId="0" fontId="0" fillId="0" borderId="6" xfId="0" applyNumberFormat="1" applyBorder="1"/>
    <xf numFmtId="164" fontId="5" fillId="4" borderId="6" xfId="0" applyFont="1" applyFill="1" applyBorder="1" applyAlignment="1" applyProtection="1">
      <alignment horizontal="center" shrinkToFit="1"/>
      <protection locked="0"/>
    </xf>
    <xf numFmtId="165" fontId="4" fillId="4" borderId="6" xfId="0" applyNumberFormat="1" applyFont="1" applyFill="1" applyBorder="1" applyAlignment="1" applyProtection="1">
      <alignment horizontal="center" shrinkToFit="1"/>
    </xf>
    <xf numFmtId="164" fontId="4" fillId="4" borderId="6" xfId="0" applyFont="1" applyFill="1" applyBorder="1" applyAlignment="1" applyProtection="1">
      <alignment horizontal="center" shrinkToFit="1"/>
    </xf>
    <xf numFmtId="1" fontId="0" fillId="3" borderId="3" xfId="0" applyNumberFormat="1" applyFill="1" applyBorder="1"/>
    <xf numFmtId="1" fontId="0" fillId="3" borderId="4" xfId="0" applyNumberFormat="1" applyFill="1" applyBorder="1"/>
    <xf numFmtId="20" fontId="4" fillId="4" borderId="0" xfId="0" applyNumberFormat="1" applyFont="1" applyFill="1" applyAlignment="1" applyProtection="1">
      <alignment horizontal="center" shrinkToFit="1"/>
    </xf>
    <xf numFmtId="0" fontId="0" fillId="0" borderId="0" xfId="0" applyNumberFormat="1"/>
    <xf numFmtId="164" fontId="5" fillId="4" borderId="0" xfId="0" applyFont="1" applyFill="1" applyAlignment="1" applyProtection="1">
      <alignment horizontal="center" shrinkToFit="1"/>
      <protection locked="0"/>
    </xf>
    <xf numFmtId="165" fontId="4" fillId="4" borderId="0" xfId="0" applyNumberFormat="1" applyFont="1" applyFill="1" applyAlignment="1" applyProtection="1">
      <alignment horizontal="center" shrinkToFit="1"/>
    </xf>
    <xf numFmtId="164" fontId="4" fillId="4" borderId="0" xfId="0" applyFont="1" applyFill="1" applyAlignment="1" applyProtection="1">
      <alignment horizontal="center" shrinkToFit="1"/>
    </xf>
    <xf numFmtId="20" fontId="4" fillId="4" borderId="2" xfId="0" applyNumberFormat="1" applyFont="1" applyFill="1" applyBorder="1" applyAlignment="1" applyProtection="1">
      <alignment horizontal="center" shrinkToFit="1"/>
    </xf>
    <xf numFmtId="2" fontId="0" fillId="3" borderId="3" xfId="0" applyNumberFormat="1" applyFill="1" applyBorder="1"/>
    <xf numFmtId="2" fontId="0" fillId="3" borderId="4" xfId="0" applyNumberFormat="1" applyFill="1" applyBorder="1"/>
    <xf numFmtId="165" fontId="0" fillId="0" borderId="3" xfId="0" applyNumberFormat="1" applyFill="1" applyBorder="1"/>
    <xf numFmtId="20" fontId="4" fillId="4" borderId="7" xfId="0" applyNumberFormat="1" applyFont="1" applyFill="1" applyBorder="1" applyAlignment="1" applyProtection="1">
      <alignment horizontal="center" shrinkToFit="1"/>
    </xf>
    <xf numFmtId="164" fontId="0" fillId="0" borderId="7" xfId="0" applyBorder="1"/>
    <xf numFmtId="164" fontId="5" fillId="4" borderId="7" xfId="0" applyFont="1" applyFill="1" applyBorder="1" applyAlignment="1" applyProtection="1">
      <alignment horizontal="center" shrinkToFit="1"/>
    </xf>
    <xf numFmtId="0" fontId="0" fillId="0" borderId="7" xfId="0" applyNumberFormat="1" applyBorder="1"/>
    <xf numFmtId="164" fontId="5" fillId="4" borderId="7" xfId="0" applyFont="1" applyFill="1" applyBorder="1" applyAlignment="1" applyProtection="1">
      <alignment horizontal="center" shrinkToFit="1"/>
      <protection locked="0"/>
    </xf>
    <xf numFmtId="165" fontId="4" fillId="4" borderId="7" xfId="0" applyNumberFormat="1" applyFont="1" applyFill="1" applyBorder="1" applyAlignment="1" applyProtection="1">
      <alignment horizontal="center" shrinkToFit="1"/>
    </xf>
    <xf numFmtId="164" fontId="4" fillId="4" borderId="7" xfId="0" applyFont="1" applyFill="1" applyBorder="1" applyAlignment="1" applyProtection="1">
      <alignment horizontal="center" shrinkToFit="1"/>
    </xf>
    <xf numFmtId="167" fontId="6" fillId="4" borderId="8" xfId="0" applyNumberFormat="1" applyFont="1" applyFill="1" applyBorder="1" applyAlignment="1" applyProtection="1">
      <alignment horizontal="center"/>
    </xf>
    <xf numFmtId="164" fontId="5" fillId="4" borderId="8" xfId="0" applyFont="1" applyFill="1" applyBorder="1" applyAlignment="1" applyProtection="1">
      <alignment horizontal="center" shrinkToFit="1"/>
    </xf>
    <xf numFmtId="164" fontId="6" fillId="4" borderId="8" xfId="0" applyFont="1" applyFill="1" applyBorder="1" applyAlignment="1" applyProtection="1">
      <alignment horizontal="center" shrinkToFit="1"/>
    </xf>
    <xf numFmtId="164" fontId="4" fillId="4" borderId="8" xfId="0" applyFont="1" applyFill="1" applyBorder="1" applyAlignment="1" applyProtection="1">
      <alignment horizontal="center" shrinkToFit="1"/>
    </xf>
    <xf numFmtId="164" fontId="7" fillId="4" borderId="0" xfId="0" applyFont="1" applyFill="1" applyBorder="1" applyAlignment="1">
      <alignment shrinkToFit="1"/>
    </xf>
    <xf numFmtId="165" fontId="7" fillId="4" borderId="3" xfId="0" applyNumberFormat="1" applyFont="1" applyFill="1" applyBorder="1" applyAlignment="1">
      <alignment shrinkToFit="1"/>
    </xf>
    <xf numFmtId="164" fontId="7" fillId="4" borderId="3" xfId="0" applyFont="1" applyFill="1" applyBorder="1" applyAlignment="1">
      <alignment shrinkToFit="1"/>
    </xf>
    <xf numFmtId="167" fontId="0" fillId="4" borderId="0" xfId="0" applyNumberFormat="1" applyFill="1" applyBorder="1" applyProtection="1"/>
    <xf numFmtId="164" fontId="8" fillId="4" borderId="0" xfId="0" applyFont="1" applyFill="1" applyAlignment="1" applyProtection="1">
      <alignment shrinkToFit="1"/>
    </xf>
    <xf numFmtId="164" fontId="7" fillId="4" borderId="0" xfId="0" applyFont="1" applyFill="1" applyAlignment="1">
      <alignment shrinkToFit="1"/>
    </xf>
    <xf numFmtId="167" fontId="9" fillId="4" borderId="0" xfId="0" applyNumberFormat="1" applyFont="1" applyFill="1" applyAlignment="1" applyProtection="1">
      <alignment shrinkToFit="1"/>
    </xf>
    <xf numFmtId="164" fontId="9" fillId="4" borderId="0" xfId="0" applyFont="1" applyFill="1" applyAlignment="1" applyProtection="1">
      <alignment shrinkToFit="1"/>
    </xf>
    <xf numFmtId="164" fontId="0" fillId="4" borderId="0" xfId="0" applyFill="1" applyAlignment="1" applyProtection="1">
      <alignment shrinkToFit="1"/>
    </xf>
    <xf numFmtId="164" fontId="5" fillId="4" borderId="6" xfId="0" applyFont="1" applyFill="1" applyBorder="1" applyAlignment="1" applyProtection="1">
      <alignment shrinkToFit="1"/>
    </xf>
    <xf numFmtId="164" fontId="6" fillId="4" borderId="6" xfId="0" applyFont="1" applyFill="1" applyBorder="1" applyAlignment="1" applyProtection="1">
      <alignment horizontal="center" shrinkToFit="1"/>
    </xf>
    <xf numFmtId="164" fontId="5" fillId="4" borderId="0" xfId="0" applyFont="1" applyFill="1" applyAlignment="1" applyProtection="1">
      <alignment horizontal="center"/>
    </xf>
    <xf numFmtId="164" fontId="6" fillId="4" borderId="0" xfId="0" applyFont="1" applyFill="1" applyAlignment="1" applyProtection="1">
      <alignment horizontal="center"/>
    </xf>
    <xf numFmtId="167" fontId="8" fillId="4" borderId="0" xfId="0" applyNumberFormat="1" applyFont="1" applyFill="1" applyAlignment="1" applyProtection="1">
      <alignment shrinkToFit="1"/>
    </xf>
    <xf numFmtId="167" fontId="11" fillId="2" borderId="1" xfId="0" applyNumberFormat="1" applyFont="1" applyFill="1" applyBorder="1" applyAlignment="1" applyProtection="1">
      <alignment horizontal="center"/>
    </xf>
    <xf numFmtId="164" fontId="1" fillId="2" borderId="1" xfId="0" applyFont="1" applyFill="1" applyBorder="1" applyAlignment="1" applyProtection="1">
      <alignment horizontal="center" shrinkToFit="1"/>
    </xf>
    <xf numFmtId="168" fontId="1" fillId="2" borderId="1" xfId="0" applyNumberFormat="1" applyFont="1" applyFill="1" applyBorder="1" applyAlignment="1" applyProtection="1">
      <alignment horizontal="center" shrinkToFit="1"/>
    </xf>
    <xf numFmtId="168" fontId="11" fillId="2" borderId="1" xfId="0" applyNumberFormat="1" applyFont="1" applyFill="1" applyBorder="1" applyAlignment="1" applyProtection="1">
      <alignment horizontal="center" shrinkToFit="1"/>
    </xf>
    <xf numFmtId="164" fontId="1" fillId="4" borderId="1" xfId="0" applyFont="1" applyFill="1" applyBorder="1" applyAlignment="1" applyProtection="1">
      <alignment horizontal="center" shrinkToFit="1"/>
    </xf>
    <xf numFmtId="167" fontId="6" fillId="2" borderId="8" xfId="0" applyNumberFormat="1" applyFont="1" applyFill="1" applyBorder="1" applyAlignment="1" applyProtection="1">
      <alignment horizontal="center"/>
    </xf>
    <xf numFmtId="164" fontId="5" fillId="2" borderId="8" xfId="0" applyFont="1" applyFill="1" applyBorder="1" applyAlignment="1" applyProtection="1">
      <alignment horizontal="center" shrinkToFit="1"/>
    </xf>
    <xf numFmtId="20" fontId="4" fillId="2" borderId="8" xfId="0" applyNumberFormat="1" applyFont="1" applyFill="1" applyBorder="1" applyAlignment="1" applyProtection="1">
      <alignment horizontal="center"/>
    </xf>
    <xf numFmtId="20" fontId="12" fillId="2" borderId="8" xfId="0" applyNumberFormat="1" applyFont="1" applyFill="1" applyBorder="1" applyAlignment="1" applyProtection="1">
      <alignment horizontal="center"/>
    </xf>
    <xf numFmtId="164" fontId="4" fillId="4" borderId="8" xfId="0" applyFont="1" applyFill="1" applyBorder="1" applyAlignment="1" applyProtection="1">
      <alignment horizontal="center"/>
    </xf>
    <xf numFmtId="164" fontId="4" fillId="2" borderId="8" xfId="0" applyFont="1" applyFill="1" applyBorder="1" applyAlignment="1" applyProtection="1">
      <alignment horizontal="center"/>
    </xf>
    <xf numFmtId="167" fontId="6" fillId="2" borderId="0" xfId="0" applyNumberFormat="1" applyFont="1" applyFill="1" applyBorder="1" applyAlignment="1" applyProtection="1">
      <alignment horizontal="center"/>
    </xf>
    <xf numFmtId="164" fontId="5" fillId="2" borderId="0" xfId="0" applyFont="1" applyFill="1" applyBorder="1" applyAlignment="1" applyProtection="1">
      <alignment horizontal="center" shrinkToFit="1"/>
    </xf>
    <xf numFmtId="164" fontId="6" fillId="2" borderId="0" xfId="0" applyFont="1" applyFill="1" applyBorder="1" applyAlignment="1" applyProtection="1">
      <alignment horizontal="center" shrinkToFit="1"/>
    </xf>
    <xf numFmtId="164" fontId="4" fillId="2" borderId="0" xfId="0" applyFont="1" applyFill="1" applyBorder="1" applyAlignment="1" applyProtection="1">
      <alignment horizontal="center" shrinkToFit="1"/>
    </xf>
    <xf numFmtId="1" fontId="4" fillId="2" borderId="0" xfId="0" applyNumberFormat="1" applyFont="1" applyFill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 shrinkToFit="1"/>
    </xf>
    <xf numFmtId="1" fontId="12" fillId="2" borderId="0" xfId="0" applyNumberFormat="1" applyFont="1" applyFill="1" applyAlignment="1" applyProtection="1">
      <alignment horizontal="center"/>
    </xf>
    <xf numFmtId="167" fontId="6" fillId="2" borderId="7" xfId="0" applyNumberFormat="1" applyFont="1" applyFill="1" applyBorder="1" applyAlignment="1" applyProtection="1">
      <alignment horizontal="center"/>
    </xf>
    <xf numFmtId="164" fontId="4" fillId="2" borderId="7" xfId="0" applyFont="1" applyFill="1" applyBorder="1" applyAlignment="1" applyProtection="1">
      <alignment horizontal="right" shrinkToFit="1"/>
    </xf>
    <xf numFmtId="2" fontId="4" fillId="2" borderId="7" xfId="0" applyNumberFormat="1" applyFont="1" applyFill="1" applyBorder="1" applyAlignment="1" applyProtection="1">
      <alignment horizontal="center"/>
    </xf>
    <xf numFmtId="2" fontId="12" fillId="2" borderId="7" xfId="0" applyNumberFormat="1" applyFont="1" applyFill="1" applyBorder="1" applyAlignment="1" applyProtection="1">
      <alignment horizontal="center"/>
    </xf>
    <xf numFmtId="164" fontId="4" fillId="2" borderId="7" xfId="0" applyFont="1" applyFill="1" applyBorder="1" applyAlignment="1" applyProtection="1">
      <alignment horizontal="center" shrinkToFit="1"/>
    </xf>
    <xf numFmtId="164" fontId="5" fillId="2" borderId="7" xfId="0" applyFont="1" applyFill="1" applyBorder="1" applyAlignment="1" applyProtection="1">
      <alignment horizontal="center" shrinkToFit="1"/>
    </xf>
    <xf numFmtId="167" fontId="0" fillId="4" borderId="0" xfId="0" applyNumberFormat="1" applyFill="1" applyAlignment="1">
      <alignment shrinkToFit="1"/>
    </xf>
    <xf numFmtId="164" fontId="0" fillId="4" borderId="0" xfId="0" applyFill="1" applyAlignment="1">
      <alignment shrinkToFit="1"/>
    </xf>
    <xf numFmtId="164" fontId="0" fillId="4" borderId="0" xfId="0" applyFill="1" applyAlignment="1">
      <alignment horizontal="center" shrinkToFit="1"/>
    </xf>
    <xf numFmtId="164" fontId="5" fillId="4" borderId="0" xfId="0" applyFont="1" applyFill="1" applyAlignment="1">
      <alignment horizontal="center" shrinkToFit="1"/>
    </xf>
    <xf numFmtId="164" fontId="5" fillId="4" borderId="0" xfId="0" applyFont="1" applyFill="1" applyAlignment="1">
      <alignment shrinkToFit="1"/>
    </xf>
    <xf numFmtId="167" fontId="0" fillId="4" borderId="0" xfId="0" applyNumberFormat="1" applyFill="1" applyAlignment="1" applyProtection="1">
      <alignment shrinkToFit="1"/>
    </xf>
    <xf numFmtId="164" fontId="0" fillId="4" borderId="0" xfId="0" applyFill="1" applyAlignment="1" applyProtection="1">
      <alignment horizontal="center" shrinkToFit="1"/>
    </xf>
    <xf numFmtId="167" fontId="0" fillId="0" borderId="0" xfId="0" applyNumberFormat="1" applyAlignment="1">
      <alignment shrinkToFit="1"/>
    </xf>
    <xf numFmtId="164" fontId="7" fillId="5" borderId="3" xfId="0" applyFont="1" applyFill="1" applyBorder="1" applyAlignment="1">
      <alignment shrinkToFit="1"/>
    </xf>
    <xf numFmtId="164" fontId="1" fillId="6" borderId="0" xfId="0" applyFont="1" applyFill="1" applyAlignment="1">
      <alignment horizontal="right" vertical="center"/>
    </xf>
    <xf numFmtId="166" fontId="0" fillId="0" borderId="0" xfId="0" applyNumberFormat="1" applyBorder="1" applyAlignment="1">
      <alignment horizontal="center"/>
    </xf>
    <xf numFmtId="49" fontId="1" fillId="4" borderId="0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" xfId="0" applyFont="1" applyBorder="1" applyAlignment="1">
      <alignment horizontal="left" vertical="center" wrapText="1"/>
    </xf>
    <xf numFmtId="164" fontId="3" fillId="4" borderId="1" xfId="0" applyFont="1" applyFill="1" applyBorder="1" applyAlignment="1" applyProtection="1">
      <alignment horizontal="right" vertical="center"/>
      <protection locked="0"/>
    </xf>
    <xf numFmtId="164" fontId="13" fillId="4" borderId="0" xfId="0" applyFont="1" applyFill="1" applyBorder="1" applyAlignment="1" applyProtection="1">
      <alignment shrinkToFit="1"/>
    </xf>
    <xf numFmtId="164" fontId="1" fillId="3" borderId="0" xfId="0" applyFont="1" applyFill="1" applyBorder="1" applyAlignment="1" applyProtection="1">
      <alignment horizontal="center" vertical="center"/>
    </xf>
    <xf numFmtId="20" fontId="6" fillId="4" borderId="0" xfId="0" applyNumberFormat="1" applyFont="1" applyFill="1" applyBorder="1" applyAlignment="1" applyProtection="1">
      <alignment horizontal="center"/>
    </xf>
    <xf numFmtId="164" fontId="10" fillId="4" borderId="6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@aimtd.com" TargetMode="External"/><Relationship Id="rId3" Type="http://schemas.openxmlformats.org/officeDocument/2006/relationships/hyperlink" Target="mailto:cs@aimtd.com" TargetMode="External"/><Relationship Id="rId7" Type="http://schemas.openxmlformats.org/officeDocument/2006/relationships/hyperlink" Target="mailto:cs@aimtd.com" TargetMode="External"/><Relationship Id="rId12" Type="http://schemas.openxmlformats.org/officeDocument/2006/relationships/hyperlink" Target="mailto:cs@aimtd.com" TargetMode="External"/><Relationship Id="rId2" Type="http://schemas.openxmlformats.org/officeDocument/2006/relationships/hyperlink" Target="mailto:cs@aimtd.com" TargetMode="External"/><Relationship Id="rId1" Type="http://schemas.openxmlformats.org/officeDocument/2006/relationships/hyperlink" Target="mailto:cs@aimtd.com" TargetMode="External"/><Relationship Id="rId6" Type="http://schemas.openxmlformats.org/officeDocument/2006/relationships/hyperlink" Target="mailto:cs@aimtd.com" TargetMode="External"/><Relationship Id="rId11" Type="http://schemas.openxmlformats.org/officeDocument/2006/relationships/hyperlink" Target="mailto:cs@aimtd.com" TargetMode="External"/><Relationship Id="rId5" Type="http://schemas.openxmlformats.org/officeDocument/2006/relationships/hyperlink" Target="mailto:cs@aimtd.com" TargetMode="External"/><Relationship Id="rId10" Type="http://schemas.openxmlformats.org/officeDocument/2006/relationships/hyperlink" Target="mailto:cs@aimtd.com" TargetMode="External"/><Relationship Id="rId4" Type="http://schemas.openxmlformats.org/officeDocument/2006/relationships/hyperlink" Target="mailto:cs@aimtd.com" TargetMode="External"/><Relationship Id="rId9" Type="http://schemas.openxmlformats.org/officeDocument/2006/relationships/hyperlink" Target="mailto:cs@aimt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8"/>
  <sheetViews>
    <sheetView showGridLines="0" tabSelected="1" zoomScale="70" zoomScaleNormal="70" zoomScalePageLayoutView="75" workbookViewId="0">
      <selection activeCell="F4" sqref="F4"/>
    </sheetView>
  </sheetViews>
  <sheetFormatPr defaultColWidth="8.6640625" defaultRowHeight="15" x14ac:dyDescent="0.2"/>
  <cols>
    <col min="1" max="1" width="10.33203125" style="1" customWidth="1"/>
    <col min="2" max="2" width="4.6640625" style="2" customWidth="1"/>
    <col min="3" max="3" width="5.6640625" style="2" customWidth="1"/>
    <col min="4" max="4" width="4.6640625" style="2" customWidth="1"/>
    <col min="5" max="5" width="5.6640625" style="2" customWidth="1"/>
    <col min="6" max="6" width="4.6640625" style="2" customWidth="1"/>
    <col min="7" max="7" width="5.6640625" style="2" customWidth="1"/>
    <col min="8" max="8" width="4.6640625" style="2" customWidth="1"/>
    <col min="9" max="9" width="5.6640625" style="2" customWidth="1"/>
    <col min="10" max="10" width="8.33203125" style="2" customWidth="1"/>
    <col min="11" max="11" width="10" style="2" customWidth="1"/>
    <col min="12" max="12" width="1.33203125" style="2" customWidth="1"/>
    <col min="13" max="13" width="4.6640625" style="2" customWidth="1"/>
    <col min="14" max="14" width="6.6640625" style="3" customWidth="1"/>
    <col min="15" max="15" width="4.6640625" style="2" customWidth="1"/>
    <col min="16" max="16" width="6.6640625" style="3" customWidth="1"/>
    <col min="17" max="17" width="4.6640625" style="2" customWidth="1"/>
    <col min="18" max="18" width="6.6640625" style="3" customWidth="1"/>
    <col min="19" max="19" width="4.6640625" style="2" customWidth="1"/>
    <col min="20" max="20" width="6.6640625" style="3" customWidth="1"/>
    <col min="21" max="21" width="13.6640625" style="3" customWidth="1"/>
    <col min="22" max="23" width="0" hidden="1" customWidth="1"/>
    <col min="24" max="24" width="0" style="4" hidden="1" customWidth="1"/>
    <col min="25" max="39" width="0" hidden="1" customWidth="1"/>
    <col min="40" max="43" width="8.88671875" style="5" customWidth="1"/>
    <col min="44" max="48" width="8.88671875" style="6" customWidth="1"/>
    <col min="49" max="66" width="8.88671875" style="7" customWidth="1"/>
    <col min="72" max="98" width="8.88671875" customWidth="1"/>
  </cols>
  <sheetData>
    <row r="1" spans="1:41" s="11" customFormat="1" ht="25.5" customHeight="1" x14ac:dyDescent="0.2">
      <c r="A1" s="127">
        <v>43515</v>
      </c>
      <c r="B1" s="127"/>
      <c r="C1" s="127"/>
      <c r="D1" s="127"/>
      <c r="E1" s="127"/>
      <c r="F1" s="8"/>
      <c r="G1" s="9"/>
      <c r="H1" s="9"/>
      <c r="I1" s="8"/>
      <c r="J1" s="9" t="s">
        <v>0</v>
      </c>
      <c r="K1" s="8" t="s">
        <v>29</v>
      </c>
      <c r="L1" s="10"/>
      <c r="M1" s="10"/>
      <c r="N1" s="10"/>
      <c r="O1" s="10"/>
      <c r="P1" s="10"/>
      <c r="Q1" s="8" t="s">
        <v>1</v>
      </c>
      <c r="R1" s="9"/>
      <c r="S1" s="128" t="s">
        <v>28</v>
      </c>
      <c r="T1" s="128"/>
      <c r="U1" s="128"/>
      <c r="X1" s="12"/>
      <c r="AO1" s="126" t="s">
        <v>27</v>
      </c>
    </row>
    <row r="2" spans="1:41" s="11" customFormat="1" ht="30.75" customHeight="1" x14ac:dyDescent="0.2">
      <c r="A2" s="129" t="str">
        <f ca="1">MID(CELL("filename",A1),SEARCH("[",CELL("filename",A1))+1, SEARCH("]",CELL("filename",A1))-SEARCH("[",CELL("filename",A1))-5)</f>
        <v>ADT66 Hearn Avenue - Santa Rosa To Corby 03-2019.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 t="s">
        <v>25</v>
      </c>
      <c r="P2" s="130"/>
      <c r="Q2" s="130"/>
      <c r="R2" s="130"/>
      <c r="S2" s="130"/>
      <c r="T2" s="130"/>
      <c r="U2" s="130"/>
      <c r="X2" s="12"/>
      <c r="AD2" s="132" t="s">
        <v>2</v>
      </c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41" s="15" customFormat="1" ht="31.5" customHeight="1" x14ac:dyDescent="0.25">
      <c r="A3" s="13" t="s">
        <v>3</v>
      </c>
      <c r="B3" s="13" t="s">
        <v>4</v>
      </c>
      <c r="C3" s="13" t="s">
        <v>5</v>
      </c>
      <c r="D3" s="13" t="s">
        <v>6</v>
      </c>
      <c r="E3" s="13" t="s">
        <v>5</v>
      </c>
      <c r="F3" s="13" t="s">
        <v>7</v>
      </c>
      <c r="G3" s="13" t="s">
        <v>5</v>
      </c>
      <c r="H3" s="13" t="s">
        <v>8</v>
      </c>
      <c r="I3" s="14"/>
      <c r="J3" s="13"/>
      <c r="K3" s="13" t="s">
        <v>9</v>
      </c>
      <c r="L3" s="13"/>
      <c r="M3" s="13" t="s">
        <v>4</v>
      </c>
      <c r="N3" s="13" t="s">
        <v>5</v>
      </c>
      <c r="O3" s="13" t="s">
        <v>6</v>
      </c>
      <c r="P3" s="13" t="s">
        <v>5</v>
      </c>
      <c r="Q3" s="13" t="s">
        <v>7</v>
      </c>
      <c r="R3" s="13" t="s">
        <v>5</v>
      </c>
      <c r="S3" s="13" t="s">
        <v>8</v>
      </c>
      <c r="T3" s="14"/>
      <c r="U3" s="13" t="s">
        <v>5</v>
      </c>
      <c r="W3" s="16" t="s">
        <v>5</v>
      </c>
      <c r="X3" s="17" t="s">
        <v>5</v>
      </c>
      <c r="Y3" s="18" t="s">
        <v>4</v>
      </c>
      <c r="Z3" s="18" t="s">
        <v>6</v>
      </c>
      <c r="AA3" s="18" t="s">
        <v>7</v>
      </c>
      <c r="AB3" s="18" t="s">
        <v>8</v>
      </c>
      <c r="AC3" s="18" t="s">
        <v>10</v>
      </c>
      <c r="AD3" s="19" t="s">
        <v>4</v>
      </c>
      <c r="AE3" s="19"/>
      <c r="AF3" s="19" t="s">
        <v>6</v>
      </c>
      <c r="AG3" s="19"/>
      <c r="AH3" s="19" t="s">
        <v>7</v>
      </c>
      <c r="AI3" s="19"/>
      <c r="AJ3" s="19" t="s">
        <v>8</v>
      </c>
      <c r="AK3" s="19"/>
      <c r="AL3" s="19" t="s">
        <v>10</v>
      </c>
      <c r="AM3" s="19"/>
    </row>
    <row r="4" spans="1:41" ht="22.5" customHeight="1" x14ac:dyDescent="0.2">
      <c r="A4" s="20">
        <v>0</v>
      </c>
      <c r="B4" s="21">
        <v>0</v>
      </c>
      <c r="C4" s="22" t="s">
        <v>5</v>
      </c>
      <c r="D4" s="23">
        <v>0</v>
      </c>
      <c r="E4" s="22" t="s">
        <v>5</v>
      </c>
      <c r="F4" s="24">
        <v>20</v>
      </c>
      <c r="G4" s="22" t="s">
        <v>5</v>
      </c>
      <c r="H4" s="24">
        <v>22</v>
      </c>
      <c r="I4" s="22" t="s">
        <v>5</v>
      </c>
      <c r="J4" s="22" t="s">
        <v>5</v>
      </c>
      <c r="K4" s="25">
        <v>0.5</v>
      </c>
      <c r="L4" s="26"/>
      <c r="M4" s="23">
        <v>0</v>
      </c>
      <c r="N4" s="22" t="s">
        <v>5</v>
      </c>
      <c r="O4" s="23">
        <v>0</v>
      </c>
      <c r="P4" s="22" t="s">
        <v>5</v>
      </c>
      <c r="Q4" s="24">
        <v>332</v>
      </c>
      <c r="R4" s="22"/>
      <c r="S4" s="24">
        <v>194</v>
      </c>
      <c r="T4" s="22" t="s">
        <v>5</v>
      </c>
      <c r="U4" s="22" t="s">
        <v>5</v>
      </c>
      <c r="V4" s="5"/>
      <c r="W4" s="27" t="s">
        <v>11</v>
      </c>
      <c r="X4" s="28">
        <f t="shared" ref="X4:X51" si="0">A4</f>
        <v>0</v>
      </c>
      <c r="Y4" s="29">
        <f t="shared" ref="Y4:Y51" si="1">B4</f>
        <v>0</v>
      </c>
      <c r="Z4" s="29">
        <f t="shared" ref="Z4:Z51" si="2">D4</f>
        <v>0</v>
      </c>
      <c r="AA4" s="29">
        <f t="shared" ref="AA4:AA51" si="3">F4</f>
        <v>20</v>
      </c>
      <c r="AB4" s="29">
        <f t="shared" ref="AB4:AB51" si="4">H4</f>
        <v>22</v>
      </c>
      <c r="AC4" s="29">
        <f t="shared" ref="AC4:AC35" si="5">SUM(Y4:AB4)</f>
        <v>42</v>
      </c>
      <c r="AD4" s="30">
        <f t="shared" ref="AD4:AD35" si="6">SUM(Y4:Y7)</f>
        <v>0</v>
      </c>
      <c r="AE4" s="29" t="s">
        <v>12</v>
      </c>
      <c r="AF4" s="30">
        <f t="shared" ref="AF4:AF35" si="7">SUM(Z4:Z7)</f>
        <v>0</v>
      </c>
      <c r="AG4" s="29" t="s">
        <v>12</v>
      </c>
      <c r="AH4" s="30">
        <f t="shared" ref="AH4:AH35" si="8">SUM(AA4:AA7)</f>
        <v>76</v>
      </c>
      <c r="AI4" s="29" t="s">
        <v>12</v>
      </c>
      <c r="AJ4" s="30">
        <f t="shared" ref="AJ4:AJ35" si="9">SUM(AB4:AB7)</f>
        <v>77</v>
      </c>
      <c r="AK4" s="29" t="s">
        <v>12</v>
      </c>
      <c r="AL4" s="30">
        <f t="shared" ref="AL4:AL35" si="10">SUM(AD4+AF4+AH4+AJ4)</f>
        <v>153</v>
      </c>
      <c r="AM4" s="31" t="s">
        <v>12</v>
      </c>
    </row>
    <row r="5" spans="1:41" ht="18.75" customHeight="1" x14ac:dyDescent="0.2">
      <c r="A5" s="20">
        <v>1.0416666666666666E-2</v>
      </c>
      <c r="B5" s="6">
        <v>0</v>
      </c>
      <c r="C5" s="32" t="s">
        <v>5</v>
      </c>
      <c r="D5" s="33">
        <v>0</v>
      </c>
      <c r="E5" s="32" t="s">
        <v>5</v>
      </c>
      <c r="F5" s="34">
        <v>23</v>
      </c>
      <c r="G5" s="32" t="s">
        <v>5</v>
      </c>
      <c r="H5" s="34">
        <v>21</v>
      </c>
      <c r="I5" s="32" t="s">
        <v>5</v>
      </c>
      <c r="J5" s="32"/>
      <c r="K5" s="35">
        <v>0.51041666666666663</v>
      </c>
      <c r="L5" s="36"/>
      <c r="M5" s="33">
        <v>0</v>
      </c>
      <c r="N5" s="32" t="s">
        <v>5</v>
      </c>
      <c r="O5" s="33">
        <v>0</v>
      </c>
      <c r="P5" s="32" t="s">
        <v>5</v>
      </c>
      <c r="Q5" s="34">
        <v>290</v>
      </c>
      <c r="R5" s="32"/>
      <c r="S5" s="34">
        <v>171</v>
      </c>
      <c r="T5" s="32" t="s">
        <v>5</v>
      </c>
      <c r="U5" s="32"/>
      <c r="V5" s="5"/>
      <c r="W5" s="7"/>
      <c r="X5" s="28">
        <f t="shared" si="0"/>
        <v>1.0416666666666666E-2</v>
      </c>
      <c r="Y5" s="29">
        <f t="shared" si="1"/>
        <v>0</v>
      </c>
      <c r="Z5" s="29">
        <f t="shared" si="2"/>
        <v>0</v>
      </c>
      <c r="AA5" s="29">
        <f t="shared" si="3"/>
        <v>23</v>
      </c>
      <c r="AB5" s="29">
        <f t="shared" si="4"/>
        <v>21</v>
      </c>
      <c r="AC5" s="29">
        <f t="shared" si="5"/>
        <v>44</v>
      </c>
      <c r="AD5" s="30">
        <f t="shared" si="6"/>
        <v>0</v>
      </c>
      <c r="AE5" s="30">
        <f>MAX(AD4:AD51)</f>
        <v>0</v>
      </c>
      <c r="AF5" s="30">
        <f t="shared" si="7"/>
        <v>0</v>
      </c>
      <c r="AG5" s="30">
        <f>MAX(AF4:AF51)</f>
        <v>0</v>
      </c>
      <c r="AH5" s="30">
        <f t="shared" si="8"/>
        <v>68</v>
      </c>
      <c r="AI5" s="30">
        <f>MAX(AH4:AH51)</f>
        <v>1248</v>
      </c>
      <c r="AJ5" s="30">
        <f t="shared" si="9"/>
        <v>75</v>
      </c>
      <c r="AK5" s="30">
        <f>MAX(AJ4:AJ51)</f>
        <v>844</v>
      </c>
      <c r="AL5" s="30">
        <f t="shared" si="10"/>
        <v>143</v>
      </c>
      <c r="AM5" s="37">
        <f>MAX(AL4:AL51)</f>
        <v>1994</v>
      </c>
    </row>
    <row r="6" spans="1:41" ht="18.75" customHeight="1" x14ac:dyDescent="0.2">
      <c r="A6" s="20">
        <v>2.0833333333333301E-2</v>
      </c>
      <c r="B6" s="6">
        <v>0</v>
      </c>
      <c r="C6" s="32" t="s">
        <v>5</v>
      </c>
      <c r="D6" s="33">
        <v>0</v>
      </c>
      <c r="E6" s="32" t="s">
        <v>5</v>
      </c>
      <c r="F6" s="34">
        <v>17</v>
      </c>
      <c r="G6" s="32" t="s">
        <v>5</v>
      </c>
      <c r="H6" s="34">
        <v>9</v>
      </c>
      <c r="I6" s="32" t="s">
        <v>5</v>
      </c>
      <c r="J6" s="32"/>
      <c r="K6" s="35">
        <v>0.52083333333333304</v>
      </c>
      <c r="L6" s="36"/>
      <c r="M6" s="33">
        <v>0</v>
      </c>
      <c r="N6" s="32" t="s">
        <v>5</v>
      </c>
      <c r="O6" s="33">
        <v>0</v>
      </c>
      <c r="P6" s="32" t="s">
        <v>5</v>
      </c>
      <c r="Q6" s="34">
        <v>301</v>
      </c>
      <c r="R6" s="32"/>
      <c r="S6" s="34">
        <v>202</v>
      </c>
      <c r="T6" s="32" t="s">
        <v>5</v>
      </c>
      <c r="U6" s="32"/>
      <c r="V6" s="5"/>
      <c r="W6" s="7"/>
      <c r="X6" s="28">
        <f t="shared" si="0"/>
        <v>2.0833333333333301E-2</v>
      </c>
      <c r="Y6" s="29">
        <f t="shared" si="1"/>
        <v>0</v>
      </c>
      <c r="Z6" s="29">
        <f t="shared" si="2"/>
        <v>0</v>
      </c>
      <c r="AA6" s="29">
        <f t="shared" si="3"/>
        <v>17</v>
      </c>
      <c r="AB6" s="29">
        <f t="shared" si="4"/>
        <v>9</v>
      </c>
      <c r="AC6" s="29">
        <f t="shared" si="5"/>
        <v>26</v>
      </c>
      <c r="AD6" s="30">
        <f t="shared" si="6"/>
        <v>0</v>
      </c>
      <c r="AE6" s="29" t="s">
        <v>13</v>
      </c>
      <c r="AF6" s="30">
        <f t="shared" si="7"/>
        <v>0</v>
      </c>
      <c r="AG6" s="29" t="s">
        <v>13</v>
      </c>
      <c r="AH6" s="30">
        <f t="shared" si="8"/>
        <v>53</v>
      </c>
      <c r="AI6" s="29" t="s">
        <v>13</v>
      </c>
      <c r="AJ6" s="30">
        <f t="shared" si="9"/>
        <v>66</v>
      </c>
      <c r="AK6" s="29" t="s">
        <v>13</v>
      </c>
      <c r="AL6" s="30">
        <f t="shared" si="10"/>
        <v>119</v>
      </c>
      <c r="AM6" s="31" t="s">
        <v>13</v>
      </c>
    </row>
    <row r="7" spans="1:41" ht="18.75" customHeight="1" thickBot="1" x14ac:dyDescent="0.25">
      <c r="A7" s="38">
        <v>3.125E-2</v>
      </c>
      <c r="B7" s="39">
        <v>0</v>
      </c>
      <c r="C7" s="40">
        <f>IF(ISBLANK(B4:B7)," ",SUM(B4:B7))</f>
        <v>0</v>
      </c>
      <c r="D7" s="41">
        <v>0</v>
      </c>
      <c r="E7" s="40">
        <f>IF(ISBLANK(D4:D7)," ",SUM(D4:D7))</f>
        <v>0</v>
      </c>
      <c r="F7" s="42">
        <v>16</v>
      </c>
      <c r="G7" s="40">
        <f>IF(ISBLANK(F4:F7)," ",SUM(F4:F7))</f>
        <v>76</v>
      </c>
      <c r="H7" s="42">
        <v>25</v>
      </c>
      <c r="I7" s="40">
        <f>IF(ISBLANK(H4:H7)," ",SUM(H4:H7))</f>
        <v>77</v>
      </c>
      <c r="J7" s="40">
        <f>IF(SUM(C7,E7,G7,I7)=0," ",SUM(C7,E7,G7,I7))</f>
        <v>153</v>
      </c>
      <c r="K7" s="43">
        <v>0.53125</v>
      </c>
      <c r="L7" s="44"/>
      <c r="M7" s="41">
        <v>0</v>
      </c>
      <c r="N7" s="40">
        <f>IF(ISBLANK(M4:M7)," ",SUM(M4:M7))</f>
        <v>0</v>
      </c>
      <c r="O7" s="41">
        <v>0</v>
      </c>
      <c r="P7" s="40">
        <f>IF(ISBLANK(O4:O7)," ",SUM(O4:O7))</f>
        <v>0</v>
      </c>
      <c r="Q7" s="42">
        <v>307</v>
      </c>
      <c r="R7" s="40">
        <f>IF(ISBLANK(Q4:Q7)," ",SUM(Q4:Q7))</f>
        <v>1230</v>
      </c>
      <c r="S7" s="42">
        <v>204</v>
      </c>
      <c r="T7" s="40">
        <f>IF(ISBLANK(S4:S7)," ",SUM(S4:S7))</f>
        <v>771</v>
      </c>
      <c r="U7" s="40">
        <f>IF(SUM(N7,P7,R7,T7)=0," ",SUM(N7,P7,R7,T7))</f>
        <v>2001</v>
      </c>
      <c r="V7" s="5"/>
      <c r="W7" s="7"/>
      <c r="X7" s="28">
        <f t="shared" si="0"/>
        <v>3.125E-2</v>
      </c>
      <c r="Y7" s="29">
        <f t="shared" si="1"/>
        <v>0</v>
      </c>
      <c r="Z7" s="29">
        <f t="shared" si="2"/>
        <v>0</v>
      </c>
      <c r="AA7" s="29">
        <f t="shared" si="3"/>
        <v>16</v>
      </c>
      <c r="AB7" s="29">
        <f t="shared" si="4"/>
        <v>25</v>
      </c>
      <c r="AC7" s="29">
        <f t="shared" si="5"/>
        <v>41</v>
      </c>
      <c r="AD7" s="30">
        <f t="shared" si="6"/>
        <v>0</v>
      </c>
      <c r="AE7" s="30">
        <f>MATCH(AE5,AD4:AD52,0)</f>
        <v>1</v>
      </c>
      <c r="AF7" s="30">
        <f t="shared" si="7"/>
        <v>0</v>
      </c>
      <c r="AG7" s="30">
        <f>MATCH(AG5,AF4:AF52,0)</f>
        <v>1</v>
      </c>
      <c r="AH7" s="30">
        <f t="shared" si="8"/>
        <v>47</v>
      </c>
      <c r="AI7" s="30">
        <f>MATCH(AI5,AH4:AH52,0)</f>
        <v>48</v>
      </c>
      <c r="AJ7" s="30">
        <f t="shared" si="9"/>
        <v>65</v>
      </c>
      <c r="AK7" s="30">
        <f>MATCH(AK5,AJ4:AJ52,0)</f>
        <v>31</v>
      </c>
      <c r="AL7" s="30">
        <f t="shared" si="10"/>
        <v>112</v>
      </c>
      <c r="AM7" s="37">
        <f>MATCH(AM5,AL4:AL52,0)</f>
        <v>48</v>
      </c>
      <c r="AN7" s="45"/>
      <c r="AO7" s="45"/>
    </row>
    <row r="8" spans="1:41" ht="22.5" customHeight="1" thickTop="1" x14ac:dyDescent="0.2">
      <c r="A8" s="20">
        <v>4.1666666666666699E-2</v>
      </c>
      <c r="B8" s="6">
        <v>0</v>
      </c>
      <c r="C8" s="32" t="s">
        <v>5</v>
      </c>
      <c r="D8" s="33">
        <v>0</v>
      </c>
      <c r="E8" s="32" t="s">
        <v>5</v>
      </c>
      <c r="F8" s="34">
        <v>12</v>
      </c>
      <c r="G8" s="32" t="s">
        <v>5</v>
      </c>
      <c r="H8" s="34">
        <v>20</v>
      </c>
      <c r="I8" s="46" t="s">
        <v>5</v>
      </c>
      <c r="J8" s="32"/>
      <c r="K8" s="35">
        <v>0.54166666666666696</v>
      </c>
      <c r="L8" s="36"/>
      <c r="M8" s="33">
        <v>0</v>
      </c>
      <c r="N8" s="32" t="s">
        <v>5</v>
      </c>
      <c r="O8" s="33">
        <v>0</v>
      </c>
      <c r="P8" s="32" t="s">
        <v>5</v>
      </c>
      <c r="Q8" s="34">
        <v>313</v>
      </c>
      <c r="R8" s="46" t="s">
        <v>5</v>
      </c>
      <c r="S8" s="34">
        <v>151</v>
      </c>
      <c r="T8" s="46" t="s">
        <v>5</v>
      </c>
      <c r="U8" s="32"/>
      <c r="V8" s="5"/>
      <c r="W8" s="47"/>
      <c r="X8" s="28">
        <f t="shared" si="0"/>
        <v>4.1666666666666699E-2</v>
      </c>
      <c r="Y8" s="29">
        <f t="shared" si="1"/>
        <v>0</v>
      </c>
      <c r="Z8" s="29">
        <f t="shared" si="2"/>
        <v>0</v>
      </c>
      <c r="AA8" s="29">
        <f t="shared" si="3"/>
        <v>12</v>
      </c>
      <c r="AB8" s="29">
        <f t="shared" si="4"/>
        <v>20</v>
      </c>
      <c r="AC8" s="29">
        <f t="shared" si="5"/>
        <v>32</v>
      </c>
      <c r="AD8" s="30">
        <f t="shared" si="6"/>
        <v>0</v>
      </c>
      <c r="AE8" s="29" t="s">
        <v>14</v>
      </c>
      <c r="AF8" s="30">
        <f t="shared" si="7"/>
        <v>0</v>
      </c>
      <c r="AG8" s="29" t="s">
        <v>14</v>
      </c>
      <c r="AH8" s="30">
        <f t="shared" si="8"/>
        <v>40</v>
      </c>
      <c r="AI8" s="29" t="s">
        <v>14</v>
      </c>
      <c r="AJ8" s="30">
        <f t="shared" si="9"/>
        <v>51</v>
      </c>
      <c r="AK8" s="29" t="s">
        <v>14</v>
      </c>
      <c r="AL8" s="30">
        <f t="shared" si="10"/>
        <v>91</v>
      </c>
      <c r="AM8" s="31" t="s">
        <v>14</v>
      </c>
    </row>
    <row r="9" spans="1:41" ht="18.75" customHeight="1" x14ac:dyDescent="0.2">
      <c r="A9" s="20">
        <v>5.2083333333333301E-2</v>
      </c>
      <c r="B9" s="6">
        <v>0</v>
      </c>
      <c r="C9" s="32" t="s">
        <v>5</v>
      </c>
      <c r="D9" s="33">
        <v>0</v>
      </c>
      <c r="E9" s="32" t="s">
        <v>5</v>
      </c>
      <c r="F9" s="34">
        <v>8</v>
      </c>
      <c r="G9" s="32" t="s">
        <v>5</v>
      </c>
      <c r="H9" s="34">
        <v>12</v>
      </c>
      <c r="I9" s="46" t="s">
        <v>5</v>
      </c>
      <c r="J9" s="32"/>
      <c r="K9" s="35">
        <v>0.55208333333333304</v>
      </c>
      <c r="L9" s="36"/>
      <c r="M9" s="33">
        <v>0</v>
      </c>
      <c r="N9" s="32" t="s">
        <v>5</v>
      </c>
      <c r="O9" s="33">
        <v>0</v>
      </c>
      <c r="P9" s="32" t="s">
        <v>5</v>
      </c>
      <c r="Q9" s="34">
        <v>312</v>
      </c>
      <c r="R9" s="46" t="s">
        <v>5</v>
      </c>
      <c r="S9" s="34">
        <v>200</v>
      </c>
      <c r="T9" s="46" t="s">
        <v>5</v>
      </c>
      <c r="U9" s="32"/>
      <c r="V9" s="5"/>
      <c r="W9" s="7" t="s">
        <v>5</v>
      </c>
      <c r="X9" s="28">
        <f t="shared" si="0"/>
        <v>5.2083333333333301E-2</v>
      </c>
      <c r="Y9" s="29">
        <f t="shared" si="1"/>
        <v>0</v>
      </c>
      <c r="Z9" s="29">
        <f t="shared" si="2"/>
        <v>0</v>
      </c>
      <c r="AA9" s="29">
        <f t="shared" si="3"/>
        <v>8</v>
      </c>
      <c r="AB9" s="29">
        <f t="shared" si="4"/>
        <v>12</v>
      </c>
      <c r="AC9" s="29">
        <f t="shared" si="5"/>
        <v>20</v>
      </c>
      <c r="AD9" s="30">
        <f t="shared" si="6"/>
        <v>0</v>
      </c>
      <c r="AE9" s="29" t="s">
        <v>15</v>
      </c>
      <c r="AF9" s="30">
        <f t="shared" si="7"/>
        <v>0</v>
      </c>
      <c r="AG9" s="29" t="s">
        <v>15</v>
      </c>
      <c r="AH9" s="30">
        <f t="shared" si="8"/>
        <v>46</v>
      </c>
      <c r="AI9" s="29" t="s">
        <v>15</v>
      </c>
      <c r="AJ9" s="30">
        <f t="shared" si="9"/>
        <v>40</v>
      </c>
      <c r="AK9" s="29" t="s">
        <v>15</v>
      </c>
      <c r="AL9" s="30">
        <f t="shared" si="10"/>
        <v>86</v>
      </c>
      <c r="AM9" s="31" t="s">
        <v>15</v>
      </c>
    </row>
    <row r="10" spans="1:41" ht="18.75" customHeight="1" x14ac:dyDescent="0.2">
      <c r="A10" s="20">
        <v>6.25E-2</v>
      </c>
      <c r="B10" s="6">
        <v>0</v>
      </c>
      <c r="C10" s="32" t="s">
        <v>5</v>
      </c>
      <c r="D10" s="33">
        <v>0</v>
      </c>
      <c r="E10" s="32" t="s">
        <v>5</v>
      </c>
      <c r="F10" s="34">
        <v>11</v>
      </c>
      <c r="G10" s="32" t="s">
        <v>5</v>
      </c>
      <c r="H10" s="34">
        <v>8</v>
      </c>
      <c r="I10" s="32" t="s">
        <v>5</v>
      </c>
      <c r="J10" s="32"/>
      <c r="K10" s="35">
        <v>0.5625</v>
      </c>
      <c r="L10" s="36"/>
      <c r="M10" s="33">
        <v>0</v>
      </c>
      <c r="N10" s="32" t="s">
        <v>5</v>
      </c>
      <c r="O10" s="33">
        <v>0</v>
      </c>
      <c r="P10" s="32" t="s">
        <v>5</v>
      </c>
      <c r="Q10" s="34">
        <v>287</v>
      </c>
      <c r="R10" s="32" t="s">
        <v>5</v>
      </c>
      <c r="S10" s="34">
        <v>199</v>
      </c>
      <c r="T10" s="46" t="s">
        <v>5</v>
      </c>
      <c r="U10" s="32"/>
      <c r="V10" s="5"/>
      <c r="W10" s="7"/>
      <c r="X10" s="28">
        <f t="shared" si="0"/>
        <v>6.25E-2</v>
      </c>
      <c r="Y10" s="29">
        <f t="shared" si="1"/>
        <v>0</v>
      </c>
      <c r="Z10" s="29">
        <f t="shared" si="2"/>
        <v>0</v>
      </c>
      <c r="AA10" s="29">
        <f t="shared" si="3"/>
        <v>11</v>
      </c>
      <c r="AB10" s="29">
        <f t="shared" si="4"/>
        <v>8</v>
      </c>
      <c r="AC10" s="29">
        <f t="shared" si="5"/>
        <v>19</v>
      </c>
      <c r="AD10" s="30">
        <f t="shared" si="6"/>
        <v>0</v>
      </c>
      <c r="AE10" s="48">
        <f>INDEX($X4:$X52,AE7,$X:$X)</f>
        <v>0</v>
      </c>
      <c r="AF10" s="30">
        <f t="shared" si="7"/>
        <v>0</v>
      </c>
      <c r="AG10" s="48">
        <f>INDEX($X4:$X52,AG7,$X:$X)</f>
        <v>0</v>
      </c>
      <c r="AH10" s="30">
        <f t="shared" si="8"/>
        <v>49</v>
      </c>
      <c r="AI10" s="48">
        <f>INDEX($X4:$X52,AI7,$X:$X)</f>
        <v>0.48958333333333298</v>
      </c>
      <c r="AJ10" s="30">
        <f t="shared" si="9"/>
        <v>41</v>
      </c>
      <c r="AK10" s="48">
        <f>INDEX($X4:$X52,AK7,$X:$X)</f>
        <v>0.3125</v>
      </c>
      <c r="AL10" s="30">
        <f t="shared" si="10"/>
        <v>90</v>
      </c>
      <c r="AM10" s="49">
        <f>INDEX($X4:$X52,AM7,$X:$X)</f>
        <v>0.48958333333333298</v>
      </c>
    </row>
    <row r="11" spans="1:41" ht="18.75" customHeight="1" x14ac:dyDescent="0.2">
      <c r="A11" s="50">
        <v>7.2916666666666699E-2</v>
      </c>
      <c r="B11" s="51">
        <v>0</v>
      </c>
      <c r="C11" s="52">
        <f>IF(ISBLANK(B8:B11)," ",SUM(B8:B11))</f>
        <v>0</v>
      </c>
      <c r="D11" s="53">
        <v>0</v>
      </c>
      <c r="E11" s="52">
        <f>IF(ISBLANK(D8:D11)," ",SUM(D8:D11))</f>
        <v>0</v>
      </c>
      <c r="F11" s="54">
        <v>9</v>
      </c>
      <c r="G11" s="52">
        <f>IF(ISBLANK(F8:F11)," ",SUM(F8:F11))</f>
        <v>40</v>
      </c>
      <c r="H11" s="54">
        <v>11</v>
      </c>
      <c r="I11" s="52">
        <f>IF(ISBLANK(H8:H11)," ",SUM(H8:H11))</f>
        <v>51</v>
      </c>
      <c r="J11" s="52">
        <f>IF(SUM(C11,E11,G11,I11)=0," ",SUM(C11,E11,G11,I11))</f>
        <v>91</v>
      </c>
      <c r="K11" s="55">
        <v>0.57291666666666596</v>
      </c>
      <c r="L11" s="56"/>
      <c r="M11" s="53">
        <v>0</v>
      </c>
      <c r="N11" s="52">
        <f>IF(ISBLANK(M8:M11)," ",SUM(M8:M11))</f>
        <v>0</v>
      </c>
      <c r="O11" s="53">
        <v>0</v>
      </c>
      <c r="P11" s="52">
        <f>IF(ISBLANK(O8:O11)," ",SUM(O8:O11))</f>
        <v>0</v>
      </c>
      <c r="Q11" s="54">
        <v>289</v>
      </c>
      <c r="R11" s="52">
        <f>IF(ISBLANK(Q8:Q11)," ",SUM(Q8:Q11))</f>
        <v>1201</v>
      </c>
      <c r="S11" s="54">
        <v>195</v>
      </c>
      <c r="T11" s="52">
        <f>IF(ISBLANK(S8:S11)," ",SUM(S8:S11))</f>
        <v>745</v>
      </c>
      <c r="U11" s="52">
        <f>IF(SUM(N11,P11,R11,T11)=0," ",SUM(N11,P11,R11,T11))</f>
        <v>1946</v>
      </c>
      <c r="V11" s="5"/>
      <c r="W11" s="7"/>
      <c r="X11" s="28">
        <f t="shared" si="0"/>
        <v>7.2916666666666699E-2</v>
      </c>
      <c r="Y11" s="29">
        <f t="shared" si="1"/>
        <v>0</v>
      </c>
      <c r="Z11" s="29">
        <f t="shared" si="2"/>
        <v>0</v>
      </c>
      <c r="AA11" s="29">
        <f t="shared" si="3"/>
        <v>9</v>
      </c>
      <c r="AB11" s="29">
        <f t="shared" si="4"/>
        <v>11</v>
      </c>
      <c r="AC11" s="29">
        <f t="shared" si="5"/>
        <v>20</v>
      </c>
      <c r="AD11" s="30">
        <f t="shared" si="6"/>
        <v>0</v>
      </c>
      <c r="AE11" s="57">
        <f>INDEX(Y4:Y55,AE7,1)</f>
        <v>0</v>
      </c>
      <c r="AF11" s="30">
        <f t="shared" si="7"/>
        <v>0</v>
      </c>
      <c r="AG11" s="57">
        <f>INDEX(Z4:Z55,AG7,1)</f>
        <v>0</v>
      </c>
      <c r="AH11" s="30">
        <f t="shared" si="8"/>
        <v>50</v>
      </c>
      <c r="AI11" s="57">
        <f>INDEX(AA4:AA55,AI7,1)</f>
        <v>325</v>
      </c>
      <c r="AJ11" s="30">
        <f t="shared" si="9"/>
        <v>40</v>
      </c>
      <c r="AK11" s="57">
        <f>INDEX(AB4:AB55,AK7,1)</f>
        <v>204</v>
      </c>
      <c r="AL11" s="30">
        <f t="shared" si="10"/>
        <v>90</v>
      </c>
      <c r="AM11" s="58">
        <f>INDEX(AC4:AC55,AM7,1)</f>
        <v>504</v>
      </c>
    </row>
    <row r="12" spans="1:41" ht="22.5" customHeight="1" x14ac:dyDescent="0.2">
      <c r="A12" s="59">
        <v>8.3333333333333301E-2</v>
      </c>
      <c r="B12">
        <v>0</v>
      </c>
      <c r="C12" s="46" t="s">
        <v>5</v>
      </c>
      <c r="D12" s="60">
        <v>0</v>
      </c>
      <c r="E12" s="46" t="s">
        <v>5</v>
      </c>
      <c r="F12" s="61">
        <v>18</v>
      </c>
      <c r="G12" s="46" t="s">
        <v>5</v>
      </c>
      <c r="H12" s="61">
        <v>9</v>
      </c>
      <c r="I12" s="46" t="s">
        <v>5</v>
      </c>
      <c r="J12" s="46" t="s">
        <v>5</v>
      </c>
      <c r="K12" s="62">
        <v>0.58333333333333304</v>
      </c>
      <c r="L12" s="63"/>
      <c r="M12" s="60">
        <v>0</v>
      </c>
      <c r="N12" s="46" t="s">
        <v>5</v>
      </c>
      <c r="O12" s="60">
        <v>0</v>
      </c>
      <c r="P12" s="46" t="s">
        <v>5</v>
      </c>
      <c r="Q12" s="61">
        <v>304</v>
      </c>
      <c r="R12" s="46" t="s">
        <v>5</v>
      </c>
      <c r="S12" s="61">
        <v>199</v>
      </c>
      <c r="T12" s="46" t="s">
        <v>5</v>
      </c>
      <c r="U12" s="46" t="s">
        <v>5</v>
      </c>
      <c r="V12" s="5"/>
      <c r="W12" s="7"/>
      <c r="X12" s="28">
        <f t="shared" si="0"/>
        <v>8.3333333333333301E-2</v>
      </c>
      <c r="Y12" s="29">
        <f t="shared" si="1"/>
        <v>0</v>
      </c>
      <c r="Z12" s="29">
        <f t="shared" si="2"/>
        <v>0</v>
      </c>
      <c r="AA12" s="29">
        <f t="shared" si="3"/>
        <v>18</v>
      </c>
      <c r="AB12" s="29">
        <f t="shared" si="4"/>
        <v>9</v>
      </c>
      <c r="AC12" s="29">
        <f t="shared" si="5"/>
        <v>27</v>
      </c>
      <c r="AD12" s="30">
        <f t="shared" si="6"/>
        <v>0</v>
      </c>
      <c r="AE12" s="57">
        <f>INDEX(Y4:Y55,AE7+1,1)</f>
        <v>0</v>
      </c>
      <c r="AF12" s="30">
        <f t="shared" si="7"/>
        <v>0</v>
      </c>
      <c r="AG12" s="57">
        <f>INDEX(Z4:Z55,AG7+1,1)</f>
        <v>0</v>
      </c>
      <c r="AH12" s="30">
        <f t="shared" si="8"/>
        <v>48</v>
      </c>
      <c r="AI12" s="57">
        <f>INDEX(AA4:AA55,AI7+1,1)</f>
        <v>332</v>
      </c>
      <c r="AJ12" s="30">
        <f t="shared" si="9"/>
        <v>41</v>
      </c>
      <c r="AK12" s="57">
        <f>INDEX(AB4:AB55,AK7+1,1)</f>
        <v>227</v>
      </c>
      <c r="AL12" s="30">
        <f t="shared" si="10"/>
        <v>89</v>
      </c>
      <c r="AM12" s="58">
        <f>INDEX(AC4:AC55,AM7+1,1)</f>
        <v>526</v>
      </c>
    </row>
    <row r="13" spans="1:41" ht="18.75" customHeight="1" x14ac:dyDescent="0.2">
      <c r="A13" s="59">
        <v>9.375E-2</v>
      </c>
      <c r="B13">
        <v>0</v>
      </c>
      <c r="C13" s="46" t="s">
        <v>5</v>
      </c>
      <c r="D13" s="60">
        <v>0</v>
      </c>
      <c r="E13" s="46" t="s">
        <v>5</v>
      </c>
      <c r="F13" s="61">
        <v>11</v>
      </c>
      <c r="G13" s="46" t="s">
        <v>5</v>
      </c>
      <c r="H13" s="61">
        <v>13</v>
      </c>
      <c r="I13" s="46" t="s">
        <v>5</v>
      </c>
      <c r="J13" s="46" t="s">
        <v>5</v>
      </c>
      <c r="K13" s="62">
        <v>0.59375</v>
      </c>
      <c r="L13" s="63"/>
      <c r="M13" s="60">
        <v>0</v>
      </c>
      <c r="N13" s="46" t="s">
        <v>5</v>
      </c>
      <c r="O13" s="60">
        <v>0</v>
      </c>
      <c r="P13" s="46" t="s">
        <v>5</v>
      </c>
      <c r="Q13" s="61">
        <v>263</v>
      </c>
      <c r="R13" s="46" t="s">
        <v>5</v>
      </c>
      <c r="S13" s="61">
        <v>205</v>
      </c>
      <c r="T13" s="46" t="s">
        <v>5</v>
      </c>
      <c r="U13" s="46" t="s">
        <v>5</v>
      </c>
      <c r="V13" s="5"/>
      <c r="W13" s="7"/>
      <c r="X13" s="28">
        <f t="shared" si="0"/>
        <v>9.375E-2</v>
      </c>
      <c r="Y13" s="29">
        <f t="shared" si="1"/>
        <v>0</v>
      </c>
      <c r="Z13" s="29">
        <f t="shared" si="2"/>
        <v>0</v>
      </c>
      <c r="AA13" s="29">
        <f t="shared" si="3"/>
        <v>11</v>
      </c>
      <c r="AB13" s="29">
        <f t="shared" si="4"/>
        <v>13</v>
      </c>
      <c r="AC13" s="29">
        <f t="shared" si="5"/>
        <v>24</v>
      </c>
      <c r="AD13" s="30">
        <f t="shared" si="6"/>
        <v>0</v>
      </c>
      <c r="AE13" s="57">
        <f>INDEX(Y4:Y55,AE7+2,1)</f>
        <v>0</v>
      </c>
      <c r="AF13" s="30">
        <f t="shared" si="7"/>
        <v>0</v>
      </c>
      <c r="AG13" s="57">
        <f>INDEX(Z4:Z55,AG7+2,1)</f>
        <v>0</v>
      </c>
      <c r="AH13" s="30">
        <f t="shared" si="8"/>
        <v>37</v>
      </c>
      <c r="AI13" s="57">
        <f>INDEX(AA4:AA55,AI7+2,1)</f>
        <v>290</v>
      </c>
      <c r="AJ13" s="30">
        <f t="shared" si="9"/>
        <v>45</v>
      </c>
      <c r="AK13" s="57">
        <f>INDEX(AB4:AB55,AK7+2,1)</f>
        <v>198</v>
      </c>
      <c r="AL13" s="30">
        <f t="shared" si="10"/>
        <v>82</v>
      </c>
      <c r="AM13" s="58">
        <f>INDEX(AC4:AC55,AM7+2,1)</f>
        <v>461</v>
      </c>
    </row>
    <row r="14" spans="1:41" ht="18.75" customHeight="1" x14ac:dyDescent="0.2">
      <c r="A14" s="20">
        <v>0.104166666666667</v>
      </c>
      <c r="B14">
        <v>0</v>
      </c>
      <c r="C14" s="32" t="s">
        <v>5</v>
      </c>
      <c r="D14" s="60">
        <v>0</v>
      </c>
      <c r="E14" s="32" t="s">
        <v>5</v>
      </c>
      <c r="F14" s="34">
        <v>12</v>
      </c>
      <c r="G14" s="32" t="s">
        <v>5</v>
      </c>
      <c r="H14" s="34">
        <v>7</v>
      </c>
      <c r="I14" s="32" t="s">
        <v>5</v>
      </c>
      <c r="J14" s="32" t="s">
        <v>5</v>
      </c>
      <c r="K14" s="35">
        <v>0.60416666666666596</v>
      </c>
      <c r="L14" s="36"/>
      <c r="M14" s="60">
        <v>0</v>
      </c>
      <c r="N14" s="32" t="s">
        <v>5</v>
      </c>
      <c r="O14" s="60">
        <v>0</v>
      </c>
      <c r="P14" s="32" t="s">
        <v>5</v>
      </c>
      <c r="Q14" s="34">
        <v>310</v>
      </c>
      <c r="R14" s="46" t="s">
        <v>5</v>
      </c>
      <c r="S14" s="34">
        <v>211</v>
      </c>
      <c r="T14" s="46" t="s">
        <v>5</v>
      </c>
      <c r="U14" s="46" t="s">
        <v>5</v>
      </c>
      <c r="V14" s="5"/>
      <c r="W14" s="7"/>
      <c r="X14" s="28">
        <f t="shared" si="0"/>
        <v>0.104166666666667</v>
      </c>
      <c r="Y14" s="29">
        <f t="shared" si="1"/>
        <v>0</v>
      </c>
      <c r="Z14" s="29">
        <f t="shared" si="2"/>
        <v>0</v>
      </c>
      <c r="AA14" s="29">
        <f t="shared" si="3"/>
        <v>12</v>
      </c>
      <c r="AB14" s="29">
        <f t="shared" si="4"/>
        <v>7</v>
      </c>
      <c r="AC14" s="29">
        <f t="shared" si="5"/>
        <v>19</v>
      </c>
      <c r="AD14" s="30">
        <f t="shared" si="6"/>
        <v>0</v>
      </c>
      <c r="AE14" s="57">
        <f>INDEX(Y4:Y55,AE7+3,1)</f>
        <v>0</v>
      </c>
      <c r="AF14" s="30">
        <f t="shared" si="7"/>
        <v>0</v>
      </c>
      <c r="AG14" s="57">
        <f>INDEX(Z4:Z55,AG7+3,1)</f>
        <v>0</v>
      </c>
      <c r="AH14" s="30">
        <f t="shared" si="8"/>
        <v>31</v>
      </c>
      <c r="AI14" s="57">
        <f>INDEX(AA4:AA55,AI7+3,1)</f>
        <v>301</v>
      </c>
      <c r="AJ14" s="30">
        <f t="shared" si="9"/>
        <v>42</v>
      </c>
      <c r="AK14" s="57">
        <f>INDEX(AB4:AB55,AK7+3,1)</f>
        <v>215</v>
      </c>
      <c r="AL14" s="30">
        <f t="shared" si="10"/>
        <v>73</v>
      </c>
      <c r="AM14" s="58">
        <f>INDEX(AC4:AC55,AM7+3,1)</f>
        <v>503</v>
      </c>
    </row>
    <row r="15" spans="1:41" ht="18.75" customHeight="1" x14ac:dyDescent="0.2">
      <c r="A15" s="20">
        <v>0.114583333333333</v>
      </c>
      <c r="B15">
        <v>0</v>
      </c>
      <c r="C15" s="32">
        <f>IF(ISBLANK(B12:B15)," ",SUM(B12:B15))</f>
        <v>0</v>
      </c>
      <c r="D15" s="60">
        <v>0</v>
      </c>
      <c r="E15" s="32">
        <f>IF(ISBLANK(D12:D15)," ",SUM(D12:D15))</f>
        <v>0</v>
      </c>
      <c r="F15" s="34">
        <v>7</v>
      </c>
      <c r="G15" s="32">
        <f>IF(ISBLANK(F12:F15)," ",SUM(F12:F15))</f>
        <v>48</v>
      </c>
      <c r="H15" s="34">
        <v>12</v>
      </c>
      <c r="I15" s="52">
        <f>IF(ISBLANK(H12:H15)," ",SUM(H12:H15))</f>
        <v>41</v>
      </c>
      <c r="J15" s="32">
        <f>IF(SUM(C15,E15,G15,I15)=0," ",SUM(C15,E15,G15,I15))</f>
        <v>89</v>
      </c>
      <c r="K15" s="35">
        <v>0.61458333333333304</v>
      </c>
      <c r="L15" s="36"/>
      <c r="M15" s="60">
        <v>0</v>
      </c>
      <c r="N15" s="32">
        <f>IF(ISBLANK(M12:M15)," ",SUM(M12:M15))</f>
        <v>0</v>
      </c>
      <c r="O15" s="60">
        <v>0</v>
      </c>
      <c r="P15" s="32">
        <f>IF(ISBLANK(O12:O15)," ",SUM(O12:O15))</f>
        <v>0</v>
      </c>
      <c r="Q15" s="34">
        <v>321</v>
      </c>
      <c r="R15" s="52">
        <f>IF(ISBLANK(Q12:Q15)," ",SUM(Q12:Q15))</f>
        <v>1198</v>
      </c>
      <c r="S15" s="34">
        <v>229</v>
      </c>
      <c r="T15" s="52">
        <f>IF(ISBLANK(S12:S15)," ",SUM(S12:S15))</f>
        <v>844</v>
      </c>
      <c r="U15" s="32">
        <f>IF(SUM(N15,P15,R15,T15)=0," ",SUM(N15,P15,R15,T15))</f>
        <v>2042</v>
      </c>
      <c r="V15" s="5"/>
      <c r="W15" s="7"/>
      <c r="X15" s="28">
        <f t="shared" si="0"/>
        <v>0.114583333333333</v>
      </c>
      <c r="Y15" s="29">
        <f t="shared" si="1"/>
        <v>0</v>
      </c>
      <c r="Z15" s="29">
        <f t="shared" si="2"/>
        <v>0</v>
      </c>
      <c r="AA15" s="29">
        <f t="shared" si="3"/>
        <v>7</v>
      </c>
      <c r="AB15" s="29">
        <f t="shared" si="4"/>
        <v>12</v>
      </c>
      <c r="AC15" s="29">
        <f t="shared" si="5"/>
        <v>19</v>
      </c>
      <c r="AD15" s="30">
        <f t="shared" si="6"/>
        <v>0</v>
      </c>
      <c r="AE15" s="57" t="s">
        <v>16</v>
      </c>
      <c r="AF15" s="30">
        <f t="shared" si="7"/>
        <v>0</v>
      </c>
      <c r="AG15" s="30" t="s">
        <v>16</v>
      </c>
      <c r="AH15" s="30">
        <f t="shared" si="8"/>
        <v>44</v>
      </c>
      <c r="AI15" s="30" t="s">
        <v>16</v>
      </c>
      <c r="AJ15" s="30">
        <f t="shared" si="9"/>
        <v>58</v>
      </c>
      <c r="AK15" s="30" t="s">
        <v>16</v>
      </c>
      <c r="AL15" s="30">
        <f t="shared" si="10"/>
        <v>102</v>
      </c>
      <c r="AM15" s="37" t="s">
        <v>16</v>
      </c>
    </row>
    <row r="16" spans="1:41" ht="22.5" customHeight="1" x14ac:dyDescent="0.2">
      <c r="A16" s="64">
        <v>0.125</v>
      </c>
      <c r="B16" s="21">
        <v>0</v>
      </c>
      <c r="C16" s="22" t="s">
        <v>5</v>
      </c>
      <c r="D16" s="23">
        <v>0</v>
      </c>
      <c r="E16" s="22" t="s">
        <v>5</v>
      </c>
      <c r="F16" s="24">
        <v>7</v>
      </c>
      <c r="G16" s="22" t="s">
        <v>5</v>
      </c>
      <c r="H16" s="24">
        <v>13</v>
      </c>
      <c r="I16" s="46" t="s">
        <v>5</v>
      </c>
      <c r="J16" s="22" t="s">
        <v>5</v>
      </c>
      <c r="K16" s="25">
        <v>0.625</v>
      </c>
      <c r="L16" s="26"/>
      <c r="M16" s="23">
        <v>0</v>
      </c>
      <c r="N16" s="22" t="s">
        <v>5</v>
      </c>
      <c r="O16" s="23">
        <v>0</v>
      </c>
      <c r="P16" s="22" t="s">
        <v>5</v>
      </c>
      <c r="Q16" s="24">
        <v>316</v>
      </c>
      <c r="R16" s="46" t="s">
        <v>5</v>
      </c>
      <c r="S16" s="24">
        <v>219</v>
      </c>
      <c r="T16" s="46" t="s">
        <v>5</v>
      </c>
      <c r="U16" s="22" t="s">
        <v>5</v>
      </c>
      <c r="V16" s="5"/>
      <c r="W16" s="7"/>
      <c r="X16" s="28">
        <f t="shared" si="0"/>
        <v>0.125</v>
      </c>
      <c r="Y16" s="29">
        <f t="shared" si="1"/>
        <v>0</v>
      </c>
      <c r="Z16" s="29">
        <f t="shared" si="2"/>
        <v>0</v>
      </c>
      <c r="AA16" s="29">
        <f t="shared" si="3"/>
        <v>7</v>
      </c>
      <c r="AB16" s="29">
        <f t="shared" si="4"/>
        <v>13</v>
      </c>
      <c r="AC16" s="29">
        <f t="shared" si="5"/>
        <v>20</v>
      </c>
      <c r="AD16" s="30">
        <f t="shared" si="6"/>
        <v>0</v>
      </c>
      <c r="AE16" s="57">
        <f>IF(AE11+AE12+AE13+AE14&lt;&gt;0,MAX(AE11:AE14),0)</f>
        <v>0</v>
      </c>
      <c r="AF16" s="30">
        <f t="shared" si="7"/>
        <v>0</v>
      </c>
      <c r="AG16" s="30" t="str">
        <f>IF(AG11+AG12+AG13+AG14&lt;&gt;0,MAX(AG11:AG14)," ")</f>
        <v xml:space="preserve"> </v>
      </c>
      <c r="AH16" s="30">
        <f t="shared" si="8"/>
        <v>58</v>
      </c>
      <c r="AI16" s="30">
        <f>IF(AI11+AI12+AI13+AI14&lt;&gt;0,MAX(AI11:AI14)," ")</f>
        <v>332</v>
      </c>
      <c r="AJ16" s="30">
        <f t="shared" si="9"/>
        <v>59</v>
      </c>
      <c r="AK16" s="30">
        <f>IF(AK11+AK12+AK13+AK14&lt;&gt;0,MAX(AK11:AK14)," ")</f>
        <v>227</v>
      </c>
      <c r="AL16" s="30">
        <f t="shared" si="10"/>
        <v>117</v>
      </c>
      <c r="AM16" s="37">
        <f>IF(AM11+AM12+AM13+AM14&lt;&gt;0,MAX(AM11:AM14)," ")</f>
        <v>526</v>
      </c>
    </row>
    <row r="17" spans="1:39" ht="18.75" customHeight="1" x14ac:dyDescent="0.2">
      <c r="A17" s="20">
        <v>0.13541666666666699</v>
      </c>
      <c r="B17" s="6">
        <v>0</v>
      </c>
      <c r="C17" s="32" t="s">
        <v>5</v>
      </c>
      <c r="D17" s="33">
        <v>0</v>
      </c>
      <c r="E17" s="32" t="s">
        <v>5</v>
      </c>
      <c r="F17" s="34">
        <v>5</v>
      </c>
      <c r="G17" s="32" t="s">
        <v>5</v>
      </c>
      <c r="H17" s="34">
        <v>10</v>
      </c>
      <c r="I17" s="46" t="s">
        <v>5</v>
      </c>
      <c r="J17" s="32" t="s">
        <v>5</v>
      </c>
      <c r="K17" s="35">
        <v>0.63541666666666596</v>
      </c>
      <c r="L17" s="36"/>
      <c r="M17" s="33">
        <v>0</v>
      </c>
      <c r="N17" s="32" t="s">
        <v>5</v>
      </c>
      <c r="O17" s="33">
        <v>0</v>
      </c>
      <c r="P17" s="32" t="s">
        <v>5</v>
      </c>
      <c r="Q17" s="34">
        <v>323</v>
      </c>
      <c r="R17" s="46" t="s">
        <v>5</v>
      </c>
      <c r="S17" s="34">
        <v>235</v>
      </c>
      <c r="T17" s="46" t="s">
        <v>5</v>
      </c>
      <c r="U17" s="32" t="s">
        <v>5</v>
      </c>
      <c r="V17" s="5"/>
      <c r="W17" s="7"/>
      <c r="X17" s="28">
        <f t="shared" si="0"/>
        <v>0.13541666666666699</v>
      </c>
      <c r="Y17" s="29">
        <f t="shared" si="1"/>
        <v>0</v>
      </c>
      <c r="Z17" s="29">
        <f t="shared" si="2"/>
        <v>0</v>
      </c>
      <c r="AA17" s="29">
        <f t="shared" si="3"/>
        <v>5</v>
      </c>
      <c r="AB17" s="29">
        <f t="shared" si="4"/>
        <v>10</v>
      </c>
      <c r="AC17" s="29">
        <f t="shared" si="5"/>
        <v>15</v>
      </c>
      <c r="AD17" s="30">
        <f t="shared" si="6"/>
        <v>0</v>
      </c>
      <c r="AE17" s="30"/>
      <c r="AF17" s="30">
        <f t="shared" si="7"/>
        <v>0</v>
      </c>
      <c r="AG17" s="30"/>
      <c r="AH17" s="30">
        <f t="shared" si="8"/>
        <v>70</v>
      </c>
      <c r="AI17" s="30"/>
      <c r="AJ17" s="30">
        <f t="shared" si="9"/>
        <v>58</v>
      </c>
      <c r="AK17" s="30"/>
      <c r="AL17" s="30">
        <f t="shared" si="10"/>
        <v>128</v>
      </c>
      <c r="AM17" s="37"/>
    </row>
    <row r="18" spans="1:39" ht="18.75" customHeight="1" x14ac:dyDescent="0.2">
      <c r="A18" s="20">
        <v>0.14583333333333301</v>
      </c>
      <c r="B18" s="6">
        <v>0</v>
      </c>
      <c r="C18" s="32" t="s">
        <v>5</v>
      </c>
      <c r="D18" s="33">
        <v>0</v>
      </c>
      <c r="E18" s="32" t="s">
        <v>5</v>
      </c>
      <c r="F18" s="34">
        <v>25</v>
      </c>
      <c r="G18" s="32" t="s">
        <v>5</v>
      </c>
      <c r="H18" s="34">
        <v>23</v>
      </c>
      <c r="I18" s="46" t="s">
        <v>5</v>
      </c>
      <c r="J18" s="32" t="s">
        <v>5</v>
      </c>
      <c r="K18" s="35">
        <v>0.64583333333333304</v>
      </c>
      <c r="L18" s="36"/>
      <c r="M18" s="33">
        <v>0</v>
      </c>
      <c r="N18" s="32" t="s">
        <v>5</v>
      </c>
      <c r="O18" s="33">
        <v>0</v>
      </c>
      <c r="P18" s="32" t="s">
        <v>5</v>
      </c>
      <c r="Q18" s="34">
        <v>322</v>
      </c>
      <c r="R18" s="46" t="s">
        <v>5</v>
      </c>
      <c r="S18" s="34">
        <v>213</v>
      </c>
      <c r="T18" s="46" t="s">
        <v>5</v>
      </c>
      <c r="U18" s="32" t="s">
        <v>5</v>
      </c>
      <c r="V18" s="5"/>
      <c r="W18" s="7"/>
      <c r="X18" s="28">
        <f t="shared" si="0"/>
        <v>0.14583333333333301</v>
      </c>
      <c r="Y18" s="29">
        <f t="shared" si="1"/>
        <v>0</v>
      </c>
      <c r="Z18" s="29">
        <f t="shared" si="2"/>
        <v>0</v>
      </c>
      <c r="AA18" s="29">
        <f t="shared" si="3"/>
        <v>25</v>
      </c>
      <c r="AB18" s="29">
        <f t="shared" si="4"/>
        <v>23</v>
      </c>
      <c r="AC18" s="29">
        <f t="shared" si="5"/>
        <v>48</v>
      </c>
      <c r="AD18" s="30">
        <f t="shared" si="6"/>
        <v>0</v>
      </c>
      <c r="AE18" s="30" t="s">
        <v>17</v>
      </c>
      <c r="AF18" s="30">
        <f t="shared" si="7"/>
        <v>0</v>
      </c>
      <c r="AG18" s="30" t="s">
        <v>17</v>
      </c>
      <c r="AH18" s="30">
        <f t="shared" si="8"/>
        <v>82</v>
      </c>
      <c r="AI18" s="30" t="s">
        <v>17</v>
      </c>
      <c r="AJ18" s="30">
        <f t="shared" si="9"/>
        <v>63</v>
      </c>
      <c r="AK18" s="30" t="s">
        <v>17</v>
      </c>
      <c r="AL18" s="30">
        <f t="shared" si="10"/>
        <v>145</v>
      </c>
      <c r="AM18" s="37" t="s">
        <v>17</v>
      </c>
    </row>
    <row r="19" spans="1:39" ht="18.75" customHeight="1" x14ac:dyDescent="0.2">
      <c r="A19" s="50">
        <v>0.15625</v>
      </c>
      <c r="B19" s="51">
        <v>0</v>
      </c>
      <c r="C19" s="52">
        <f>IF(ISBLANK(B16:B19)," ",SUM(B16:B19))</f>
        <v>0</v>
      </c>
      <c r="D19" s="53">
        <v>0</v>
      </c>
      <c r="E19" s="52">
        <f>IF(ISBLANK(D16:D19)," ",SUM(D16:D19))</f>
        <v>0</v>
      </c>
      <c r="F19" s="54">
        <v>21</v>
      </c>
      <c r="G19" s="52">
        <f>IF(ISBLANK(F16:F19)," ",SUM(F16:F19))</f>
        <v>58</v>
      </c>
      <c r="H19" s="54">
        <v>13</v>
      </c>
      <c r="I19" s="52">
        <f>IF(ISBLANK(H16:H19)," ",SUM(H16:H19))</f>
        <v>59</v>
      </c>
      <c r="J19" s="52">
        <f>IF(SUM(C19,E19,G19,I19)=0," ",SUM(C19,E19,G19,I19))</f>
        <v>117</v>
      </c>
      <c r="K19" s="55">
        <v>0.656249999999999</v>
      </c>
      <c r="L19" s="56"/>
      <c r="M19" s="53">
        <v>0</v>
      </c>
      <c r="N19" s="52">
        <f>IF(ISBLANK(M16:M19)," ",SUM(M16:M19))</f>
        <v>0</v>
      </c>
      <c r="O19" s="53">
        <v>0</v>
      </c>
      <c r="P19" s="52">
        <f>IF(ISBLANK(O16:O19)," ",SUM(O16:O19))</f>
        <v>0</v>
      </c>
      <c r="Q19" s="54">
        <v>308</v>
      </c>
      <c r="R19" s="52">
        <f>IF(ISBLANK(Q16:Q19)," ",SUM(Q16:Q19))</f>
        <v>1269</v>
      </c>
      <c r="S19" s="54">
        <v>238</v>
      </c>
      <c r="T19" s="52">
        <f>IF(ISBLANK(S16:S19)," ",SUM(S16:S19))</f>
        <v>905</v>
      </c>
      <c r="U19" s="52">
        <f>IF(SUM(N19,P19,R19,T19)=0," ",SUM(N19,P19,R19,T19))</f>
        <v>2174</v>
      </c>
      <c r="V19" s="5"/>
      <c r="W19" s="7"/>
      <c r="X19" s="28">
        <f t="shared" si="0"/>
        <v>0.15625</v>
      </c>
      <c r="Y19" s="29">
        <f t="shared" si="1"/>
        <v>0</v>
      </c>
      <c r="Z19" s="29">
        <f t="shared" si="2"/>
        <v>0</v>
      </c>
      <c r="AA19" s="29">
        <f t="shared" si="3"/>
        <v>21</v>
      </c>
      <c r="AB19" s="29">
        <f t="shared" si="4"/>
        <v>13</v>
      </c>
      <c r="AC19" s="29">
        <f t="shared" si="5"/>
        <v>34</v>
      </c>
      <c r="AD19" s="30">
        <f t="shared" si="6"/>
        <v>0</v>
      </c>
      <c r="AE19" s="65">
        <f>IF(SUM(AE11:AE14)=0,0,(SUM(AE11:AE14)/(AE16*4)))</f>
        <v>0</v>
      </c>
      <c r="AF19" s="30">
        <f t="shared" si="7"/>
        <v>0</v>
      </c>
      <c r="AG19" s="65">
        <f>IF(SUM(AG11:AG14)=0,0,(SUM(AG11:AG14)/(AG16*4)))</f>
        <v>0</v>
      </c>
      <c r="AH19" s="30">
        <f t="shared" si="8"/>
        <v>80</v>
      </c>
      <c r="AI19" s="65">
        <f>IF(SUM(AI11:AI14)=0,0,(SUM(AI11:AI14)/(AI16*4)))</f>
        <v>0.93975903614457834</v>
      </c>
      <c r="AJ19" s="30">
        <f t="shared" si="9"/>
        <v>62</v>
      </c>
      <c r="AK19" s="65">
        <f>IF(SUM(AK11:AK14)=0,0,(SUM(AK11:AK14)/(AK16*4)))</f>
        <v>0.92951541850220265</v>
      </c>
      <c r="AL19" s="30">
        <f t="shared" si="10"/>
        <v>142</v>
      </c>
      <c r="AM19" s="66">
        <f>IF(SUM(AM11:AM14)=0,0,(SUM(AM11:AM14)/(AM16*4)))</f>
        <v>0.94771863117870725</v>
      </c>
    </row>
    <row r="20" spans="1:39" ht="22.5" customHeight="1" x14ac:dyDescent="0.2">
      <c r="A20" s="59">
        <v>0.16666666666666699</v>
      </c>
      <c r="B20">
        <v>0</v>
      </c>
      <c r="C20" s="46" t="s">
        <v>5</v>
      </c>
      <c r="D20" s="60">
        <v>0</v>
      </c>
      <c r="E20" s="46" t="s">
        <v>5</v>
      </c>
      <c r="F20" s="61">
        <v>19</v>
      </c>
      <c r="G20" s="46" t="s">
        <v>5</v>
      </c>
      <c r="H20" s="61">
        <v>12</v>
      </c>
      <c r="I20" s="46" t="s">
        <v>5</v>
      </c>
      <c r="J20" s="46" t="s">
        <v>5</v>
      </c>
      <c r="K20" s="62">
        <v>0.66666666666666596</v>
      </c>
      <c r="L20" s="63"/>
      <c r="M20" s="60">
        <v>0</v>
      </c>
      <c r="N20" s="46" t="s">
        <v>5</v>
      </c>
      <c r="O20" s="60">
        <v>0</v>
      </c>
      <c r="P20" s="46" t="s">
        <v>5</v>
      </c>
      <c r="Q20" s="61">
        <v>321</v>
      </c>
      <c r="R20" s="46" t="s">
        <v>5</v>
      </c>
      <c r="S20" s="61">
        <v>223</v>
      </c>
      <c r="T20" s="46" t="s">
        <v>5</v>
      </c>
      <c r="U20" s="46" t="s">
        <v>5</v>
      </c>
      <c r="V20" s="5"/>
      <c r="W20" s="7"/>
      <c r="X20" s="28">
        <f t="shared" si="0"/>
        <v>0.16666666666666699</v>
      </c>
      <c r="Y20" s="29">
        <f t="shared" si="1"/>
        <v>0</v>
      </c>
      <c r="Z20" s="29">
        <f t="shared" si="2"/>
        <v>0</v>
      </c>
      <c r="AA20" s="29">
        <f t="shared" si="3"/>
        <v>19</v>
      </c>
      <c r="AB20" s="29">
        <f t="shared" si="4"/>
        <v>12</v>
      </c>
      <c r="AC20" s="29">
        <f t="shared" si="5"/>
        <v>31</v>
      </c>
      <c r="AD20" s="30">
        <f t="shared" si="6"/>
        <v>0</v>
      </c>
      <c r="AE20" s="30"/>
      <c r="AF20" s="30">
        <f t="shared" si="7"/>
        <v>0</v>
      </c>
      <c r="AG20" s="30"/>
      <c r="AH20" s="30">
        <f t="shared" si="8"/>
        <v>108</v>
      </c>
      <c r="AI20" s="30"/>
      <c r="AJ20" s="30">
        <f t="shared" si="9"/>
        <v>76</v>
      </c>
      <c r="AK20" s="30"/>
      <c r="AL20" s="30">
        <f t="shared" si="10"/>
        <v>184</v>
      </c>
      <c r="AM20" s="37"/>
    </row>
    <row r="21" spans="1:39" ht="18.75" customHeight="1" x14ac:dyDescent="0.2">
      <c r="A21" s="59">
        <v>0.17708333333333301</v>
      </c>
      <c r="B21">
        <v>0</v>
      </c>
      <c r="C21" s="46" t="s">
        <v>5</v>
      </c>
      <c r="D21" s="60">
        <v>0</v>
      </c>
      <c r="E21" s="46" t="s">
        <v>5</v>
      </c>
      <c r="F21" s="61">
        <v>17</v>
      </c>
      <c r="G21" s="46" t="s">
        <v>5</v>
      </c>
      <c r="H21" s="61">
        <v>15</v>
      </c>
      <c r="I21" s="46" t="s">
        <v>5</v>
      </c>
      <c r="J21" s="46" t="s">
        <v>5</v>
      </c>
      <c r="K21" s="62">
        <v>0.67708333333333304</v>
      </c>
      <c r="L21" s="63"/>
      <c r="M21" s="60">
        <v>0</v>
      </c>
      <c r="N21" s="46" t="s">
        <v>5</v>
      </c>
      <c r="O21" s="60">
        <v>0</v>
      </c>
      <c r="P21" s="46" t="s">
        <v>5</v>
      </c>
      <c r="Q21" s="61">
        <v>323</v>
      </c>
      <c r="R21" s="46" t="s">
        <v>5</v>
      </c>
      <c r="S21" s="61">
        <v>198</v>
      </c>
      <c r="T21" s="46" t="s">
        <v>5</v>
      </c>
      <c r="U21" s="46" t="s">
        <v>5</v>
      </c>
      <c r="V21" s="5"/>
      <c r="W21" s="7"/>
      <c r="X21" s="28">
        <f t="shared" si="0"/>
        <v>0.17708333333333301</v>
      </c>
      <c r="Y21" s="29">
        <f t="shared" si="1"/>
        <v>0</v>
      </c>
      <c r="Z21" s="29">
        <f t="shared" si="2"/>
        <v>0</v>
      </c>
      <c r="AA21" s="29">
        <f t="shared" si="3"/>
        <v>17</v>
      </c>
      <c r="AB21" s="29">
        <f t="shared" si="4"/>
        <v>15</v>
      </c>
      <c r="AC21" s="29">
        <f t="shared" si="5"/>
        <v>32</v>
      </c>
      <c r="AD21" s="30">
        <f t="shared" si="6"/>
        <v>0</v>
      </c>
      <c r="AE21" s="30"/>
      <c r="AF21" s="30">
        <f t="shared" si="7"/>
        <v>0</v>
      </c>
      <c r="AG21" s="30"/>
      <c r="AH21" s="30">
        <f t="shared" si="8"/>
        <v>138</v>
      </c>
      <c r="AI21" s="30"/>
      <c r="AJ21" s="30">
        <f t="shared" si="9"/>
        <v>92</v>
      </c>
      <c r="AK21" s="30"/>
      <c r="AL21" s="30">
        <f t="shared" si="10"/>
        <v>230</v>
      </c>
      <c r="AM21" s="37"/>
    </row>
    <row r="22" spans="1:39" ht="18.75" customHeight="1" x14ac:dyDescent="0.2">
      <c r="A22" s="20">
        <v>0.1875</v>
      </c>
      <c r="B22">
        <v>0</v>
      </c>
      <c r="C22" s="32" t="s">
        <v>5</v>
      </c>
      <c r="D22" s="60">
        <v>0</v>
      </c>
      <c r="E22" s="32" t="s">
        <v>5</v>
      </c>
      <c r="F22" s="34">
        <v>23</v>
      </c>
      <c r="G22" s="32" t="s">
        <v>5</v>
      </c>
      <c r="H22" s="34">
        <v>22</v>
      </c>
      <c r="I22" s="32" t="s">
        <v>5</v>
      </c>
      <c r="J22" s="32" t="s">
        <v>5</v>
      </c>
      <c r="K22" s="35">
        <v>0.687499999999999</v>
      </c>
      <c r="L22" s="36"/>
      <c r="M22" s="60">
        <v>0</v>
      </c>
      <c r="N22" s="32" t="s">
        <v>5</v>
      </c>
      <c r="O22" s="60">
        <v>0</v>
      </c>
      <c r="P22" s="32" t="s">
        <v>5</v>
      </c>
      <c r="Q22" s="34">
        <v>311</v>
      </c>
      <c r="R22" s="46" t="s">
        <v>5</v>
      </c>
      <c r="S22" s="34">
        <v>245</v>
      </c>
      <c r="T22" s="46" t="s">
        <v>5</v>
      </c>
      <c r="U22" s="46" t="s">
        <v>5</v>
      </c>
      <c r="V22" s="5"/>
      <c r="W22" s="7"/>
      <c r="X22" s="28">
        <f t="shared" si="0"/>
        <v>0.1875</v>
      </c>
      <c r="Y22" s="29">
        <f t="shared" si="1"/>
        <v>0</v>
      </c>
      <c r="Z22" s="29">
        <f t="shared" si="2"/>
        <v>0</v>
      </c>
      <c r="AA22" s="29">
        <f t="shared" si="3"/>
        <v>23</v>
      </c>
      <c r="AB22" s="29">
        <f t="shared" si="4"/>
        <v>22</v>
      </c>
      <c r="AC22" s="29">
        <f t="shared" si="5"/>
        <v>45</v>
      </c>
      <c r="AD22" s="30">
        <f t="shared" si="6"/>
        <v>0</v>
      </c>
      <c r="AE22" s="30"/>
      <c r="AF22" s="30">
        <f t="shared" si="7"/>
        <v>0</v>
      </c>
      <c r="AG22" s="30"/>
      <c r="AH22" s="30">
        <f t="shared" si="8"/>
        <v>166</v>
      </c>
      <c r="AI22" s="30"/>
      <c r="AJ22" s="30">
        <f t="shared" si="9"/>
        <v>116</v>
      </c>
      <c r="AK22" s="30"/>
      <c r="AL22" s="30">
        <f t="shared" si="10"/>
        <v>282</v>
      </c>
      <c r="AM22" s="37"/>
    </row>
    <row r="23" spans="1:39" ht="18.75" customHeight="1" x14ac:dyDescent="0.2">
      <c r="A23" s="20">
        <v>0.19791666666666699</v>
      </c>
      <c r="B23">
        <v>0</v>
      </c>
      <c r="C23" s="32">
        <f>IF(ISBLANK(B20:B23)," ",SUM(B20:B23))</f>
        <v>0</v>
      </c>
      <c r="D23" s="60">
        <v>0</v>
      </c>
      <c r="E23" s="32">
        <f>IF(ISBLANK(D20:D23)," ",SUM(D20:D23))</f>
        <v>0</v>
      </c>
      <c r="F23" s="34">
        <v>49</v>
      </c>
      <c r="G23" s="32">
        <f>IF(ISBLANK(F20:F23)," ",SUM(F20:F23))</f>
        <v>108</v>
      </c>
      <c r="H23" s="34">
        <v>27</v>
      </c>
      <c r="I23" s="52">
        <f>IF(ISBLANK(H20:H23)," ",SUM(H20:H23))</f>
        <v>76</v>
      </c>
      <c r="J23" s="32">
        <f>IF(SUM(C23,E23,G23,I23)=0," ",SUM(C23,E23,G23,I23))</f>
        <v>184</v>
      </c>
      <c r="K23" s="35">
        <v>0.69791666666666596</v>
      </c>
      <c r="L23" s="36"/>
      <c r="M23" s="60">
        <v>0</v>
      </c>
      <c r="N23" s="32">
        <f>IF(ISBLANK(M20:M23)," ",SUM(M20:M23))</f>
        <v>0</v>
      </c>
      <c r="O23" s="60">
        <v>0</v>
      </c>
      <c r="P23" s="32">
        <f>IF(ISBLANK(O20:O23)," ",SUM(O20:O23))</f>
        <v>0</v>
      </c>
      <c r="Q23" s="34">
        <v>313</v>
      </c>
      <c r="R23" s="52">
        <f>IF(ISBLANK(Q20:Q23)," ",SUM(Q20:Q23))</f>
        <v>1268</v>
      </c>
      <c r="S23" s="34">
        <v>238</v>
      </c>
      <c r="T23" s="52">
        <f>IF(ISBLANK(S20:S23)," ",SUM(S20:S23))</f>
        <v>904</v>
      </c>
      <c r="U23" s="32">
        <f>IF(SUM(N23,P23,R23,T23)=0," ",SUM(N23,P23,R23,T23))</f>
        <v>2172</v>
      </c>
      <c r="V23" s="5"/>
      <c r="W23" s="7"/>
      <c r="X23" s="28">
        <f t="shared" si="0"/>
        <v>0.19791666666666699</v>
      </c>
      <c r="Y23" s="29">
        <f t="shared" si="1"/>
        <v>0</v>
      </c>
      <c r="Z23" s="29">
        <f t="shared" si="2"/>
        <v>0</v>
      </c>
      <c r="AA23" s="29">
        <f t="shared" si="3"/>
        <v>49</v>
      </c>
      <c r="AB23" s="29">
        <f t="shared" si="4"/>
        <v>27</v>
      </c>
      <c r="AC23" s="29">
        <f t="shared" si="5"/>
        <v>76</v>
      </c>
      <c r="AD23" s="30">
        <f t="shared" si="6"/>
        <v>0</v>
      </c>
      <c r="AE23" s="30"/>
      <c r="AF23" s="30">
        <f t="shared" si="7"/>
        <v>0</v>
      </c>
      <c r="AG23" s="30"/>
      <c r="AH23" s="30">
        <f t="shared" si="8"/>
        <v>230</v>
      </c>
      <c r="AI23" s="30"/>
      <c r="AJ23" s="30">
        <f t="shared" si="9"/>
        <v>140</v>
      </c>
      <c r="AK23" s="30"/>
      <c r="AL23" s="30">
        <f t="shared" si="10"/>
        <v>370</v>
      </c>
      <c r="AM23" s="37"/>
    </row>
    <row r="24" spans="1:39" ht="22.5" customHeight="1" x14ac:dyDescent="0.2">
      <c r="A24" s="64">
        <v>0.20833333333333301</v>
      </c>
      <c r="B24" s="21">
        <v>0</v>
      </c>
      <c r="C24" s="22" t="s">
        <v>5</v>
      </c>
      <c r="D24" s="23">
        <v>0</v>
      </c>
      <c r="E24" s="22" t="s">
        <v>5</v>
      </c>
      <c r="F24" s="24">
        <v>49</v>
      </c>
      <c r="G24" s="22" t="s">
        <v>5</v>
      </c>
      <c r="H24" s="24">
        <v>28</v>
      </c>
      <c r="I24" s="46" t="s">
        <v>5</v>
      </c>
      <c r="J24" s="22" t="s">
        <v>5</v>
      </c>
      <c r="K24" s="25">
        <v>0.70833333333333304</v>
      </c>
      <c r="L24" s="26"/>
      <c r="M24" s="23">
        <v>0</v>
      </c>
      <c r="N24" s="22" t="s">
        <v>5</v>
      </c>
      <c r="O24" s="23">
        <v>0</v>
      </c>
      <c r="P24" s="22" t="s">
        <v>5</v>
      </c>
      <c r="Q24" s="24">
        <v>339</v>
      </c>
      <c r="R24" s="46" t="s">
        <v>5</v>
      </c>
      <c r="S24" s="24">
        <v>242</v>
      </c>
      <c r="T24" s="46" t="s">
        <v>5</v>
      </c>
      <c r="U24" s="22" t="s">
        <v>5</v>
      </c>
      <c r="V24" s="5"/>
      <c r="W24" s="7"/>
      <c r="X24" s="28">
        <f t="shared" si="0"/>
        <v>0.20833333333333301</v>
      </c>
      <c r="Y24" s="29">
        <f t="shared" si="1"/>
        <v>0</v>
      </c>
      <c r="Z24" s="29">
        <f t="shared" si="2"/>
        <v>0</v>
      </c>
      <c r="AA24" s="29">
        <f t="shared" si="3"/>
        <v>49</v>
      </c>
      <c r="AB24" s="29">
        <f t="shared" si="4"/>
        <v>28</v>
      </c>
      <c r="AC24" s="29">
        <f t="shared" si="5"/>
        <v>77</v>
      </c>
      <c r="AD24" s="30">
        <f t="shared" si="6"/>
        <v>0</v>
      </c>
      <c r="AE24" s="30"/>
      <c r="AF24" s="30">
        <f t="shared" si="7"/>
        <v>0</v>
      </c>
      <c r="AG24" s="30"/>
      <c r="AH24" s="30">
        <f t="shared" si="8"/>
        <v>316</v>
      </c>
      <c r="AI24" s="30"/>
      <c r="AJ24" s="30">
        <f t="shared" si="9"/>
        <v>195</v>
      </c>
      <c r="AK24" s="30"/>
      <c r="AL24" s="30">
        <f t="shared" si="10"/>
        <v>511</v>
      </c>
      <c r="AM24" s="37"/>
    </row>
    <row r="25" spans="1:39" ht="18.75" customHeight="1" x14ac:dyDescent="0.2">
      <c r="A25" s="20">
        <v>0.21875</v>
      </c>
      <c r="B25" s="6">
        <v>0</v>
      </c>
      <c r="C25" s="32" t="s">
        <v>5</v>
      </c>
      <c r="D25" s="33">
        <v>0</v>
      </c>
      <c r="E25" s="32" t="s">
        <v>5</v>
      </c>
      <c r="F25" s="34">
        <v>45</v>
      </c>
      <c r="G25" s="32" t="s">
        <v>5</v>
      </c>
      <c r="H25" s="34">
        <v>39</v>
      </c>
      <c r="I25" s="46" t="s">
        <v>5</v>
      </c>
      <c r="J25" s="32" t="s">
        <v>5</v>
      </c>
      <c r="K25" s="35">
        <v>0.718749999999999</v>
      </c>
      <c r="L25" s="36"/>
      <c r="M25" s="33">
        <v>0</v>
      </c>
      <c r="N25" s="32" t="s">
        <v>5</v>
      </c>
      <c r="O25" s="33">
        <v>0</v>
      </c>
      <c r="P25" s="32" t="s">
        <v>5</v>
      </c>
      <c r="Q25" s="34">
        <v>308</v>
      </c>
      <c r="R25" s="46" t="s">
        <v>5</v>
      </c>
      <c r="S25" s="34">
        <v>270</v>
      </c>
      <c r="T25" s="46" t="s">
        <v>5</v>
      </c>
      <c r="U25" s="32" t="s">
        <v>5</v>
      </c>
      <c r="V25" s="5"/>
      <c r="W25" s="7"/>
      <c r="X25" s="28">
        <f t="shared" si="0"/>
        <v>0.21875</v>
      </c>
      <c r="Y25" s="29">
        <f t="shared" si="1"/>
        <v>0</v>
      </c>
      <c r="Z25" s="29">
        <f t="shared" si="2"/>
        <v>0</v>
      </c>
      <c r="AA25" s="29">
        <f t="shared" si="3"/>
        <v>45</v>
      </c>
      <c r="AB25" s="29">
        <f t="shared" si="4"/>
        <v>39</v>
      </c>
      <c r="AC25" s="29">
        <f t="shared" si="5"/>
        <v>84</v>
      </c>
      <c r="AD25" s="30">
        <f t="shared" si="6"/>
        <v>0</v>
      </c>
      <c r="AE25" s="30"/>
      <c r="AF25" s="30">
        <f t="shared" si="7"/>
        <v>0</v>
      </c>
      <c r="AG25" s="30"/>
      <c r="AH25" s="30">
        <f t="shared" si="8"/>
        <v>396</v>
      </c>
      <c r="AI25" s="30"/>
      <c r="AJ25" s="30">
        <f t="shared" si="9"/>
        <v>254</v>
      </c>
      <c r="AK25" s="30"/>
      <c r="AL25" s="30">
        <f t="shared" si="10"/>
        <v>650</v>
      </c>
      <c r="AM25" s="37"/>
    </row>
    <row r="26" spans="1:39" ht="18.75" customHeight="1" x14ac:dyDescent="0.2">
      <c r="A26" s="20">
        <v>0.22916666666666699</v>
      </c>
      <c r="B26" s="6">
        <v>0</v>
      </c>
      <c r="C26" s="32" t="s">
        <v>5</v>
      </c>
      <c r="D26" s="33">
        <v>0</v>
      </c>
      <c r="E26" s="32" t="s">
        <v>5</v>
      </c>
      <c r="F26" s="34">
        <v>87</v>
      </c>
      <c r="G26" s="32" t="s">
        <v>5</v>
      </c>
      <c r="H26" s="34">
        <v>46</v>
      </c>
      <c r="I26" s="46" t="s">
        <v>5</v>
      </c>
      <c r="J26" s="32" t="s">
        <v>5</v>
      </c>
      <c r="K26" s="35">
        <v>0.72916666666666596</v>
      </c>
      <c r="L26" s="36"/>
      <c r="M26" s="33">
        <v>0</v>
      </c>
      <c r="N26" s="32" t="s">
        <v>5</v>
      </c>
      <c r="O26" s="33">
        <v>0</v>
      </c>
      <c r="P26" s="32" t="s">
        <v>5</v>
      </c>
      <c r="Q26" s="34">
        <v>322</v>
      </c>
      <c r="R26" s="46" t="s">
        <v>5</v>
      </c>
      <c r="S26" s="34">
        <v>222</v>
      </c>
      <c r="T26" s="46" t="s">
        <v>5</v>
      </c>
      <c r="U26" s="32" t="s">
        <v>5</v>
      </c>
      <c r="V26" s="5"/>
      <c r="W26" s="7"/>
      <c r="X26" s="28">
        <f t="shared" si="0"/>
        <v>0.22916666666666699</v>
      </c>
      <c r="Y26" s="29">
        <f t="shared" si="1"/>
        <v>0</v>
      </c>
      <c r="Z26" s="29">
        <f t="shared" si="2"/>
        <v>0</v>
      </c>
      <c r="AA26" s="29">
        <f t="shared" si="3"/>
        <v>87</v>
      </c>
      <c r="AB26" s="29">
        <f t="shared" si="4"/>
        <v>46</v>
      </c>
      <c r="AC26" s="29">
        <f t="shared" si="5"/>
        <v>133</v>
      </c>
      <c r="AD26" s="30">
        <f t="shared" si="6"/>
        <v>0</v>
      </c>
      <c r="AE26" s="30"/>
      <c r="AF26" s="30">
        <f t="shared" si="7"/>
        <v>0</v>
      </c>
      <c r="AG26" s="30"/>
      <c r="AH26" s="30">
        <f t="shared" si="8"/>
        <v>495</v>
      </c>
      <c r="AI26" s="30"/>
      <c r="AJ26" s="30">
        <f t="shared" si="9"/>
        <v>292</v>
      </c>
      <c r="AK26" s="30"/>
      <c r="AL26" s="30">
        <f t="shared" si="10"/>
        <v>787</v>
      </c>
      <c r="AM26" s="37"/>
    </row>
    <row r="27" spans="1:39" ht="18.75" customHeight="1" x14ac:dyDescent="0.2">
      <c r="A27" s="50">
        <v>0.23958333333333301</v>
      </c>
      <c r="B27" s="51">
        <v>0</v>
      </c>
      <c r="C27" s="52">
        <f>IF(ISBLANK(B24:B27)," ",SUM(B24:B27))</f>
        <v>0</v>
      </c>
      <c r="D27" s="53">
        <v>0</v>
      </c>
      <c r="E27" s="52">
        <f>IF(ISBLANK(D24:D27)," ",SUM(D24:D27))</f>
        <v>0</v>
      </c>
      <c r="F27" s="54">
        <v>135</v>
      </c>
      <c r="G27" s="52">
        <f>IF(ISBLANK(F24:F27)," ",SUM(F24:F27))</f>
        <v>316</v>
      </c>
      <c r="H27" s="54">
        <v>82</v>
      </c>
      <c r="I27" s="52">
        <f>IF(ISBLANK(H24:H27)," ",SUM(H24:H27))</f>
        <v>195</v>
      </c>
      <c r="J27" s="52">
        <f>IF(SUM(C27,E27,G27,I27)=0," ",SUM(C27,E27,G27,I27))</f>
        <v>511</v>
      </c>
      <c r="K27" s="55">
        <v>0.73958333333333204</v>
      </c>
      <c r="L27" s="56"/>
      <c r="M27" s="53">
        <v>0</v>
      </c>
      <c r="N27" s="52">
        <f>IF(ISBLANK(M24:M27)," ",SUM(M24:M27))</f>
        <v>0</v>
      </c>
      <c r="O27" s="53">
        <v>0</v>
      </c>
      <c r="P27" s="52">
        <f>IF(ISBLANK(O24:O27)," ",SUM(O24:O27))</f>
        <v>0</v>
      </c>
      <c r="Q27" s="54">
        <v>329</v>
      </c>
      <c r="R27" s="52">
        <f>IF(ISBLANK(Q24:Q27)," ",SUM(Q24:Q27))</f>
        <v>1298</v>
      </c>
      <c r="S27" s="54">
        <v>230</v>
      </c>
      <c r="T27" s="52">
        <f>IF(ISBLANK(S24:S27)," ",SUM(S24:S27))</f>
        <v>964</v>
      </c>
      <c r="U27" s="52">
        <f>IF(SUM(N27,P27,R27,T27)=0," ",SUM(N27,P27,R27,T27))</f>
        <v>2262</v>
      </c>
      <c r="V27" s="5"/>
      <c r="W27" s="7"/>
      <c r="X27" s="28">
        <f t="shared" si="0"/>
        <v>0.23958333333333301</v>
      </c>
      <c r="Y27" s="29">
        <f t="shared" si="1"/>
        <v>0</v>
      </c>
      <c r="Z27" s="29">
        <f t="shared" si="2"/>
        <v>0</v>
      </c>
      <c r="AA27" s="29">
        <f t="shared" si="3"/>
        <v>135</v>
      </c>
      <c r="AB27" s="29">
        <f t="shared" si="4"/>
        <v>82</v>
      </c>
      <c r="AC27" s="29">
        <f t="shared" si="5"/>
        <v>217</v>
      </c>
      <c r="AD27" s="30">
        <f t="shared" si="6"/>
        <v>0</v>
      </c>
      <c r="AE27" s="30"/>
      <c r="AF27" s="30">
        <f t="shared" si="7"/>
        <v>0</v>
      </c>
      <c r="AG27" s="30"/>
      <c r="AH27" s="30">
        <f t="shared" si="8"/>
        <v>570</v>
      </c>
      <c r="AI27" s="30"/>
      <c r="AJ27" s="30">
        <f t="shared" si="9"/>
        <v>322</v>
      </c>
      <c r="AK27" s="30"/>
      <c r="AL27" s="30">
        <f t="shared" si="10"/>
        <v>892</v>
      </c>
      <c r="AM27" s="37"/>
    </row>
    <row r="28" spans="1:39" ht="22.5" customHeight="1" x14ac:dyDescent="0.2">
      <c r="A28" s="59">
        <v>0.25</v>
      </c>
      <c r="B28">
        <v>0</v>
      </c>
      <c r="C28" s="46" t="s">
        <v>5</v>
      </c>
      <c r="D28" s="60">
        <v>0</v>
      </c>
      <c r="E28" s="46" t="s">
        <v>5</v>
      </c>
      <c r="F28" s="61">
        <v>129</v>
      </c>
      <c r="G28" s="46" t="s">
        <v>5</v>
      </c>
      <c r="H28" s="61">
        <v>87</v>
      </c>
      <c r="I28" s="46" t="s">
        <v>5</v>
      </c>
      <c r="J28" s="46" t="s">
        <v>5</v>
      </c>
      <c r="K28" s="62">
        <v>0.749999999999999</v>
      </c>
      <c r="L28" s="63"/>
      <c r="M28" s="60">
        <v>0</v>
      </c>
      <c r="N28" s="46" t="s">
        <v>5</v>
      </c>
      <c r="O28" s="60">
        <v>0</v>
      </c>
      <c r="P28" s="46" t="s">
        <v>5</v>
      </c>
      <c r="Q28" s="61">
        <v>306</v>
      </c>
      <c r="R28" s="46" t="s">
        <v>5</v>
      </c>
      <c r="S28" s="61">
        <v>204</v>
      </c>
      <c r="T28" s="46" t="s">
        <v>5</v>
      </c>
      <c r="U28" s="46" t="s">
        <v>5</v>
      </c>
      <c r="V28" s="5"/>
      <c r="W28" s="7"/>
      <c r="X28" s="67">
        <f t="shared" si="0"/>
        <v>0.25</v>
      </c>
      <c r="Y28" s="29">
        <f t="shared" si="1"/>
        <v>0</v>
      </c>
      <c r="Z28" s="29">
        <f t="shared" si="2"/>
        <v>0</v>
      </c>
      <c r="AA28" s="29">
        <f t="shared" si="3"/>
        <v>129</v>
      </c>
      <c r="AB28" s="29">
        <f t="shared" si="4"/>
        <v>87</v>
      </c>
      <c r="AC28" s="29">
        <f t="shared" si="5"/>
        <v>216</v>
      </c>
      <c r="AD28" s="30">
        <f t="shared" si="6"/>
        <v>0</v>
      </c>
      <c r="AE28" s="30"/>
      <c r="AF28" s="30">
        <f t="shared" si="7"/>
        <v>0</v>
      </c>
      <c r="AG28" s="30"/>
      <c r="AH28" s="30">
        <f t="shared" si="8"/>
        <v>637</v>
      </c>
      <c r="AI28" s="30"/>
      <c r="AJ28" s="30">
        <f t="shared" si="9"/>
        <v>361</v>
      </c>
      <c r="AK28" s="30"/>
      <c r="AL28" s="30">
        <f t="shared" si="10"/>
        <v>998</v>
      </c>
      <c r="AM28" s="37"/>
    </row>
    <row r="29" spans="1:39" ht="18.75" customHeight="1" x14ac:dyDescent="0.2">
      <c r="A29" s="59">
        <v>0.26041666666666702</v>
      </c>
      <c r="B29">
        <v>0</v>
      </c>
      <c r="C29" s="46" t="s">
        <v>5</v>
      </c>
      <c r="D29" s="60">
        <v>0</v>
      </c>
      <c r="E29" s="46" t="s">
        <v>5</v>
      </c>
      <c r="F29" s="61">
        <v>144</v>
      </c>
      <c r="G29" s="46" t="s">
        <v>5</v>
      </c>
      <c r="H29" s="61">
        <v>77</v>
      </c>
      <c r="I29" s="46" t="s">
        <v>5</v>
      </c>
      <c r="J29" s="46" t="s">
        <v>5</v>
      </c>
      <c r="K29" s="62">
        <v>0.76041666666666596</v>
      </c>
      <c r="L29" s="63"/>
      <c r="M29" s="60">
        <v>0</v>
      </c>
      <c r="N29" s="46" t="s">
        <v>5</v>
      </c>
      <c r="O29" s="60">
        <v>0</v>
      </c>
      <c r="P29" s="46" t="s">
        <v>5</v>
      </c>
      <c r="Q29" s="61">
        <v>255</v>
      </c>
      <c r="R29" s="46" t="s">
        <v>5</v>
      </c>
      <c r="S29" s="61">
        <v>208</v>
      </c>
      <c r="T29" s="46" t="s">
        <v>5</v>
      </c>
      <c r="U29" s="46" t="s">
        <v>5</v>
      </c>
      <c r="V29" s="5"/>
      <c r="W29" s="7"/>
      <c r="X29" s="28">
        <f t="shared" si="0"/>
        <v>0.26041666666666702</v>
      </c>
      <c r="Y29" s="29">
        <f t="shared" si="1"/>
        <v>0</v>
      </c>
      <c r="Z29" s="29">
        <f t="shared" si="2"/>
        <v>0</v>
      </c>
      <c r="AA29" s="29">
        <f t="shared" si="3"/>
        <v>144</v>
      </c>
      <c r="AB29" s="29">
        <f t="shared" si="4"/>
        <v>77</v>
      </c>
      <c r="AC29" s="29">
        <f t="shared" si="5"/>
        <v>221</v>
      </c>
      <c r="AD29" s="30">
        <f t="shared" si="6"/>
        <v>0</v>
      </c>
      <c r="AE29" s="30"/>
      <c r="AF29" s="30">
        <f t="shared" si="7"/>
        <v>0</v>
      </c>
      <c r="AG29" s="30"/>
      <c r="AH29" s="30">
        <f t="shared" si="8"/>
        <v>703</v>
      </c>
      <c r="AI29" s="30"/>
      <c r="AJ29" s="30">
        <f t="shared" si="9"/>
        <v>404</v>
      </c>
      <c r="AK29" s="30"/>
      <c r="AL29" s="30">
        <f t="shared" si="10"/>
        <v>1107</v>
      </c>
      <c r="AM29" s="37"/>
    </row>
    <row r="30" spans="1:39" ht="18.75" customHeight="1" x14ac:dyDescent="0.2">
      <c r="A30" s="59">
        <v>0.27083333333333298</v>
      </c>
      <c r="B30">
        <v>0</v>
      </c>
      <c r="C30" s="46" t="s">
        <v>5</v>
      </c>
      <c r="D30" s="60">
        <v>0</v>
      </c>
      <c r="E30" s="46" t="s">
        <v>5</v>
      </c>
      <c r="F30" s="61">
        <v>162</v>
      </c>
      <c r="G30" s="46" t="s">
        <v>5</v>
      </c>
      <c r="H30" s="61">
        <v>76</v>
      </c>
      <c r="I30" s="46" t="s">
        <v>5</v>
      </c>
      <c r="J30" s="46" t="s">
        <v>5</v>
      </c>
      <c r="K30" s="62">
        <v>0.77083333333333204</v>
      </c>
      <c r="L30" s="63"/>
      <c r="M30" s="60">
        <v>0</v>
      </c>
      <c r="N30" s="46" t="s">
        <v>5</v>
      </c>
      <c r="O30" s="60">
        <v>0</v>
      </c>
      <c r="P30" s="46" t="s">
        <v>5</v>
      </c>
      <c r="Q30" s="61">
        <v>264</v>
      </c>
      <c r="R30" s="46" t="s">
        <v>5</v>
      </c>
      <c r="S30" s="61">
        <v>174</v>
      </c>
      <c r="T30" s="46" t="s">
        <v>5</v>
      </c>
      <c r="U30" s="46" t="s">
        <v>5</v>
      </c>
      <c r="V30" s="5"/>
      <c r="W30" s="7"/>
      <c r="X30" s="28">
        <f t="shared" si="0"/>
        <v>0.27083333333333298</v>
      </c>
      <c r="Y30" s="29">
        <f t="shared" si="1"/>
        <v>0</v>
      </c>
      <c r="Z30" s="29">
        <f t="shared" si="2"/>
        <v>0</v>
      </c>
      <c r="AA30" s="29">
        <f t="shared" si="3"/>
        <v>162</v>
      </c>
      <c r="AB30" s="29">
        <f t="shared" si="4"/>
        <v>76</v>
      </c>
      <c r="AC30" s="29">
        <f t="shared" si="5"/>
        <v>238</v>
      </c>
      <c r="AD30" s="30">
        <f t="shared" si="6"/>
        <v>0</v>
      </c>
      <c r="AE30" s="30"/>
      <c r="AF30" s="30">
        <f t="shared" si="7"/>
        <v>0</v>
      </c>
      <c r="AG30" s="30"/>
      <c r="AH30" s="30">
        <f t="shared" si="8"/>
        <v>791</v>
      </c>
      <c r="AI30" s="30"/>
      <c r="AJ30" s="30">
        <f t="shared" si="9"/>
        <v>457</v>
      </c>
      <c r="AK30" s="30"/>
      <c r="AL30" s="30">
        <f t="shared" si="10"/>
        <v>1248</v>
      </c>
      <c r="AM30" s="37"/>
    </row>
    <row r="31" spans="1:39" ht="18.75" customHeight="1" x14ac:dyDescent="0.2">
      <c r="A31" s="20">
        <v>0.28125</v>
      </c>
      <c r="B31">
        <v>0</v>
      </c>
      <c r="C31" s="32">
        <f>IF(ISBLANK(B28:B31)," ",SUM(B28:B31))</f>
        <v>0</v>
      </c>
      <c r="D31" s="60">
        <v>0</v>
      </c>
      <c r="E31" s="32">
        <f>IF(ISBLANK(D28:D31)," ",SUM(D28:D31))</f>
        <v>0</v>
      </c>
      <c r="F31" s="34">
        <v>202</v>
      </c>
      <c r="G31" s="32">
        <f>IF(ISBLANK(F28:F31)," ",SUM(F28:F31))</f>
        <v>637</v>
      </c>
      <c r="H31" s="34">
        <v>121</v>
      </c>
      <c r="I31" s="52">
        <f>IF(ISBLANK(H28:H31)," ",SUM(H28:H31))</f>
        <v>361</v>
      </c>
      <c r="J31" s="32">
        <f>IF(SUM(C31,E31,G31,I31)=0," ",SUM(C31,E31,G31,I31))</f>
        <v>998</v>
      </c>
      <c r="K31" s="35">
        <v>0.781249999999999</v>
      </c>
      <c r="L31" s="36"/>
      <c r="M31" s="60">
        <v>0</v>
      </c>
      <c r="N31" s="32">
        <f>IF(ISBLANK(M28:M31)," ",SUM(M28:M31))</f>
        <v>0</v>
      </c>
      <c r="O31" s="60">
        <v>0</v>
      </c>
      <c r="P31" s="32">
        <f>IF(ISBLANK(O28:O31)," ",SUM(O28:O31))</f>
        <v>0</v>
      </c>
      <c r="Q31" s="34">
        <v>289</v>
      </c>
      <c r="R31" s="52">
        <f>IF(ISBLANK(Q28:Q31)," ",SUM(Q28:Q31))</f>
        <v>1114</v>
      </c>
      <c r="S31" s="34">
        <v>178</v>
      </c>
      <c r="T31" s="52">
        <f>IF(ISBLANK(S28:S31)," ",SUM(S28:S31))</f>
        <v>764</v>
      </c>
      <c r="U31" s="32">
        <f>IF(SUM(N31,P31,R31,T31)=0," ",SUM(N31,P31,R31,T31))</f>
        <v>1878</v>
      </c>
      <c r="V31" s="5"/>
      <c r="W31" s="7"/>
      <c r="X31" s="28">
        <f t="shared" si="0"/>
        <v>0.28125</v>
      </c>
      <c r="Y31" s="29">
        <f t="shared" si="1"/>
        <v>0</v>
      </c>
      <c r="Z31" s="29">
        <f t="shared" si="2"/>
        <v>0</v>
      </c>
      <c r="AA31" s="29">
        <f t="shared" si="3"/>
        <v>202</v>
      </c>
      <c r="AB31" s="29">
        <f t="shared" si="4"/>
        <v>121</v>
      </c>
      <c r="AC31" s="29">
        <f t="shared" si="5"/>
        <v>323</v>
      </c>
      <c r="AD31" s="30">
        <f t="shared" si="6"/>
        <v>0</v>
      </c>
      <c r="AE31" s="30"/>
      <c r="AF31" s="30">
        <f t="shared" si="7"/>
        <v>0</v>
      </c>
      <c r="AG31" s="30"/>
      <c r="AH31" s="30">
        <f t="shared" si="8"/>
        <v>901</v>
      </c>
      <c r="AI31" s="30"/>
      <c r="AJ31" s="30">
        <f t="shared" si="9"/>
        <v>585</v>
      </c>
      <c r="AK31" s="30"/>
      <c r="AL31" s="30">
        <f t="shared" si="10"/>
        <v>1486</v>
      </c>
      <c r="AM31" s="37"/>
    </row>
    <row r="32" spans="1:39" ht="22.5" customHeight="1" x14ac:dyDescent="0.2">
      <c r="A32" s="64">
        <v>0.29166666666666702</v>
      </c>
      <c r="B32" s="21">
        <v>0</v>
      </c>
      <c r="C32" s="22" t="s">
        <v>5</v>
      </c>
      <c r="D32" s="23">
        <v>0</v>
      </c>
      <c r="E32" s="22" t="s">
        <v>5</v>
      </c>
      <c r="F32" s="24">
        <v>195</v>
      </c>
      <c r="G32" s="22" t="s">
        <v>5</v>
      </c>
      <c r="H32" s="24">
        <v>130</v>
      </c>
      <c r="I32" s="46" t="s">
        <v>5</v>
      </c>
      <c r="J32" s="22" t="s">
        <v>5</v>
      </c>
      <c r="K32" s="25">
        <v>0.79166666666666596</v>
      </c>
      <c r="L32" s="26"/>
      <c r="M32" s="23">
        <v>0</v>
      </c>
      <c r="N32" s="22" t="s">
        <v>5</v>
      </c>
      <c r="O32" s="23">
        <v>0</v>
      </c>
      <c r="P32" s="22" t="s">
        <v>5</v>
      </c>
      <c r="Q32" s="24">
        <v>250</v>
      </c>
      <c r="R32" s="46" t="s">
        <v>5</v>
      </c>
      <c r="S32" s="24">
        <v>209</v>
      </c>
      <c r="T32" s="46" t="s">
        <v>5</v>
      </c>
      <c r="U32" s="22" t="s">
        <v>5</v>
      </c>
      <c r="V32" s="5"/>
      <c r="W32" s="7"/>
      <c r="X32" s="28">
        <f t="shared" si="0"/>
        <v>0.29166666666666702</v>
      </c>
      <c r="Y32" s="29">
        <f t="shared" si="1"/>
        <v>0</v>
      </c>
      <c r="Z32" s="29">
        <f t="shared" si="2"/>
        <v>0</v>
      </c>
      <c r="AA32" s="29">
        <f t="shared" si="3"/>
        <v>195</v>
      </c>
      <c r="AB32" s="29">
        <f t="shared" si="4"/>
        <v>130</v>
      </c>
      <c r="AC32" s="29">
        <f t="shared" si="5"/>
        <v>325</v>
      </c>
      <c r="AD32" s="30">
        <f t="shared" si="6"/>
        <v>0</v>
      </c>
      <c r="AE32" s="30"/>
      <c r="AF32" s="30">
        <f t="shared" si="7"/>
        <v>0</v>
      </c>
      <c r="AG32" s="30"/>
      <c r="AH32" s="30">
        <f t="shared" si="8"/>
        <v>992</v>
      </c>
      <c r="AI32" s="30"/>
      <c r="AJ32" s="30">
        <f t="shared" si="9"/>
        <v>691</v>
      </c>
      <c r="AK32" s="30"/>
      <c r="AL32" s="30">
        <f t="shared" si="10"/>
        <v>1683</v>
      </c>
      <c r="AM32" s="37"/>
    </row>
    <row r="33" spans="1:39" ht="18.75" customHeight="1" x14ac:dyDescent="0.2">
      <c r="A33" s="20">
        <v>0.30208333333333298</v>
      </c>
      <c r="B33" s="6">
        <v>0</v>
      </c>
      <c r="C33" s="32" t="s">
        <v>5</v>
      </c>
      <c r="D33" s="33">
        <v>0</v>
      </c>
      <c r="E33" s="32" t="s">
        <v>5</v>
      </c>
      <c r="F33" s="34">
        <v>232</v>
      </c>
      <c r="G33" s="32" t="s">
        <v>5</v>
      </c>
      <c r="H33" s="34">
        <v>130</v>
      </c>
      <c r="I33" s="32" t="s">
        <v>5</v>
      </c>
      <c r="J33" s="32" t="s">
        <v>5</v>
      </c>
      <c r="K33" s="35">
        <v>0.80208333333333204</v>
      </c>
      <c r="L33" s="36"/>
      <c r="M33" s="33">
        <v>0</v>
      </c>
      <c r="N33" s="32" t="s">
        <v>5</v>
      </c>
      <c r="O33" s="33">
        <v>0</v>
      </c>
      <c r="P33" s="32" t="s">
        <v>5</v>
      </c>
      <c r="Q33" s="34">
        <v>214</v>
      </c>
      <c r="R33" s="46" t="s">
        <v>5</v>
      </c>
      <c r="S33" s="34">
        <v>159</v>
      </c>
      <c r="T33" s="46" t="s">
        <v>5</v>
      </c>
      <c r="U33" s="32" t="s">
        <v>5</v>
      </c>
      <c r="V33" s="5"/>
      <c r="W33" s="7"/>
      <c r="X33" s="28">
        <f t="shared" si="0"/>
        <v>0.30208333333333298</v>
      </c>
      <c r="Y33" s="29">
        <f t="shared" si="1"/>
        <v>0</v>
      </c>
      <c r="Z33" s="29">
        <f t="shared" si="2"/>
        <v>0</v>
      </c>
      <c r="AA33" s="29">
        <f t="shared" si="3"/>
        <v>232</v>
      </c>
      <c r="AB33" s="29">
        <f t="shared" si="4"/>
        <v>130</v>
      </c>
      <c r="AC33" s="29">
        <f t="shared" si="5"/>
        <v>362</v>
      </c>
      <c r="AD33" s="30">
        <f t="shared" si="6"/>
        <v>0</v>
      </c>
      <c r="AE33" s="30"/>
      <c r="AF33" s="30">
        <f t="shared" si="7"/>
        <v>0</v>
      </c>
      <c r="AG33" s="30"/>
      <c r="AH33" s="30">
        <f t="shared" si="8"/>
        <v>1063</v>
      </c>
      <c r="AI33" s="30"/>
      <c r="AJ33" s="30">
        <f t="shared" si="9"/>
        <v>759</v>
      </c>
      <c r="AK33" s="30"/>
      <c r="AL33" s="30">
        <f t="shared" si="10"/>
        <v>1822</v>
      </c>
      <c r="AM33" s="37"/>
    </row>
    <row r="34" spans="1:39" ht="18.75" customHeight="1" x14ac:dyDescent="0.2">
      <c r="A34" s="20">
        <v>0.3125</v>
      </c>
      <c r="B34" s="6">
        <v>0</v>
      </c>
      <c r="C34" s="32" t="s">
        <v>5</v>
      </c>
      <c r="D34" s="33">
        <v>0</v>
      </c>
      <c r="E34" s="32" t="s">
        <v>5</v>
      </c>
      <c r="F34" s="34">
        <v>272</v>
      </c>
      <c r="G34" s="32" t="s">
        <v>5</v>
      </c>
      <c r="H34" s="34">
        <v>204</v>
      </c>
      <c r="I34" s="32" t="s">
        <v>5</v>
      </c>
      <c r="J34" s="32" t="s">
        <v>5</v>
      </c>
      <c r="K34" s="35">
        <v>0.812499999999999</v>
      </c>
      <c r="L34" s="36"/>
      <c r="M34" s="33">
        <v>0</v>
      </c>
      <c r="N34" s="32" t="s">
        <v>5</v>
      </c>
      <c r="O34" s="33">
        <v>0</v>
      </c>
      <c r="P34" s="32" t="s">
        <v>5</v>
      </c>
      <c r="Q34" s="34">
        <v>159</v>
      </c>
      <c r="R34" s="46" t="s">
        <v>5</v>
      </c>
      <c r="S34" s="34">
        <v>155</v>
      </c>
      <c r="T34" s="46" t="s">
        <v>5</v>
      </c>
      <c r="U34" s="32" t="s">
        <v>5</v>
      </c>
      <c r="V34" s="5"/>
      <c r="W34" s="7"/>
      <c r="X34" s="28">
        <f t="shared" si="0"/>
        <v>0.3125</v>
      </c>
      <c r="Y34" s="29">
        <f t="shared" si="1"/>
        <v>0</v>
      </c>
      <c r="Z34" s="29">
        <f t="shared" si="2"/>
        <v>0</v>
      </c>
      <c r="AA34" s="29">
        <f t="shared" si="3"/>
        <v>272</v>
      </c>
      <c r="AB34" s="29">
        <f t="shared" si="4"/>
        <v>204</v>
      </c>
      <c r="AC34" s="29">
        <f t="shared" si="5"/>
        <v>476</v>
      </c>
      <c r="AD34" s="30">
        <f t="shared" si="6"/>
        <v>0</v>
      </c>
      <c r="AE34" s="30"/>
      <c r="AF34" s="30">
        <f t="shared" si="7"/>
        <v>0</v>
      </c>
      <c r="AG34" s="30"/>
      <c r="AH34" s="30">
        <f t="shared" si="8"/>
        <v>1113</v>
      </c>
      <c r="AI34" s="30"/>
      <c r="AJ34" s="30">
        <f t="shared" si="9"/>
        <v>844</v>
      </c>
      <c r="AK34" s="30"/>
      <c r="AL34" s="30">
        <f t="shared" si="10"/>
        <v>1957</v>
      </c>
      <c r="AM34" s="37"/>
    </row>
    <row r="35" spans="1:39" ht="18.75" customHeight="1" x14ac:dyDescent="0.2">
      <c r="A35" s="50">
        <v>0.32291666666666702</v>
      </c>
      <c r="B35" s="51">
        <v>0</v>
      </c>
      <c r="C35" s="52">
        <f>IF(ISBLANK(B32:B35)," ",SUM(B32:B35))</f>
        <v>0</v>
      </c>
      <c r="D35" s="53">
        <v>0</v>
      </c>
      <c r="E35" s="52">
        <f>IF(ISBLANK(D32:D35)," ",SUM(D32:D35))</f>
        <v>0</v>
      </c>
      <c r="F35" s="54">
        <v>293</v>
      </c>
      <c r="G35" s="52">
        <f>IF(ISBLANK(F32:F35)," ",SUM(F32:F35))</f>
        <v>992</v>
      </c>
      <c r="H35" s="54">
        <v>227</v>
      </c>
      <c r="I35" s="52">
        <f>IF(ISBLANK(H32:H35)," ",SUM(H32:H35))</f>
        <v>691</v>
      </c>
      <c r="J35" s="52">
        <f>IF(SUM(C35,E35,G35,I35)=0," ",SUM(C35,E35,G35,I35))</f>
        <v>1683</v>
      </c>
      <c r="K35" s="55">
        <v>0.82291666666666596</v>
      </c>
      <c r="L35" s="56"/>
      <c r="M35" s="53">
        <v>0</v>
      </c>
      <c r="N35" s="52">
        <f>IF(ISBLANK(M32:M35)," ",SUM(M32:M35))</f>
        <v>0</v>
      </c>
      <c r="O35" s="53">
        <v>0</v>
      </c>
      <c r="P35" s="52">
        <f>IF(ISBLANK(O32:O35)," ",SUM(O32:O35))</f>
        <v>0</v>
      </c>
      <c r="Q35" s="54">
        <v>165</v>
      </c>
      <c r="R35" s="52">
        <f>IF(ISBLANK(Q32:Q35)," ",SUM(Q32:Q35))</f>
        <v>788</v>
      </c>
      <c r="S35" s="54">
        <v>130</v>
      </c>
      <c r="T35" s="52">
        <f>IF(ISBLANK(S32:S35)," ",SUM(S32:S35))</f>
        <v>653</v>
      </c>
      <c r="U35" s="52">
        <f>IF(SUM(N35,P35,R35,T35)=0," ",SUM(N35,P35,R35,T35))</f>
        <v>1441</v>
      </c>
      <c r="V35" s="5"/>
      <c r="W35" s="7"/>
      <c r="X35" s="28">
        <f t="shared" si="0"/>
        <v>0.32291666666666702</v>
      </c>
      <c r="Y35" s="29">
        <f t="shared" si="1"/>
        <v>0</v>
      </c>
      <c r="Z35" s="29">
        <f t="shared" si="2"/>
        <v>0</v>
      </c>
      <c r="AA35" s="29">
        <f t="shared" si="3"/>
        <v>293</v>
      </c>
      <c r="AB35" s="29">
        <f t="shared" si="4"/>
        <v>227</v>
      </c>
      <c r="AC35" s="29">
        <f t="shared" si="5"/>
        <v>520</v>
      </c>
      <c r="AD35" s="30">
        <f t="shared" si="6"/>
        <v>0</v>
      </c>
      <c r="AE35" s="30"/>
      <c r="AF35" s="30">
        <f t="shared" si="7"/>
        <v>0</v>
      </c>
      <c r="AG35" s="30"/>
      <c r="AH35" s="30">
        <f t="shared" si="8"/>
        <v>1125</v>
      </c>
      <c r="AI35" s="30"/>
      <c r="AJ35" s="30">
        <f t="shared" si="9"/>
        <v>821</v>
      </c>
      <c r="AK35" s="30"/>
      <c r="AL35" s="30">
        <f t="shared" si="10"/>
        <v>1946</v>
      </c>
      <c r="AM35" s="37"/>
    </row>
    <row r="36" spans="1:39" ht="22.5" customHeight="1" x14ac:dyDescent="0.2">
      <c r="A36" s="59">
        <v>0.33333333333333298</v>
      </c>
      <c r="B36">
        <v>0</v>
      </c>
      <c r="C36" s="46" t="s">
        <v>5</v>
      </c>
      <c r="D36" s="60">
        <v>0</v>
      </c>
      <c r="E36" s="46" t="s">
        <v>5</v>
      </c>
      <c r="F36" s="61">
        <v>266</v>
      </c>
      <c r="G36" s="46" t="s">
        <v>5</v>
      </c>
      <c r="H36" s="61">
        <v>198</v>
      </c>
      <c r="I36" s="46" t="s">
        <v>5</v>
      </c>
      <c r="J36" s="46" t="s">
        <v>5</v>
      </c>
      <c r="K36" s="62">
        <v>0.83333333333333204</v>
      </c>
      <c r="L36" s="63"/>
      <c r="M36" s="60">
        <v>0</v>
      </c>
      <c r="N36" s="46" t="s">
        <v>5</v>
      </c>
      <c r="O36" s="60">
        <v>0</v>
      </c>
      <c r="P36" s="46" t="s">
        <v>5</v>
      </c>
      <c r="Q36" s="61">
        <v>138</v>
      </c>
      <c r="R36" s="46" t="s">
        <v>5</v>
      </c>
      <c r="S36" s="61">
        <v>131</v>
      </c>
      <c r="T36" s="46" t="s">
        <v>5</v>
      </c>
      <c r="U36" s="46" t="s">
        <v>5</v>
      </c>
      <c r="V36" s="5"/>
      <c r="W36" s="7"/>
      <c r="X36" s="28">
        <f t="shared" si="0"/>
        <v>0.33333333333333298</v>
      </c>
      <c r="Y36" s="29">
        <f t="shared" si="1"/>
        <v>0</v>
      </c>
      <c r="Z36" s="29">
        <f t="shared" si="2"/>
        <v>0</v>
      </c>
      <c r="AA36" s="29">
        <f t="shared" si="3"/>
        <v>266</v>
      </c>
      <c r="AB36" s="29">
        <f t="shared" si="4"/>
        <v>198</v>
      </c>
      <c r="AC36" s="29">
        <f t="shared" ref="AC36:AC67" si="11">SUM(Y36:AB36)</f>
        <v>464</v>
      </c>
      <c r="AD36" s="30">
        <f t="shared" ref="AD36:AD67" si="12">SUM(Y36:Y39)</f>
        <v>0</v>
      </c>
      <c r="AE36" s="30"/>
      <c r="AF36" s="30">
        <f t="shared" ref="AF36:AF67" si="13">SUM(Z36:Z39)</f>
        <v>0</v>
      </c>
      <c r="AG36" s="30"/>
      <c r="AH36" s="30">
        <f t="shared" ref="AH36:AH67" si="14">SUM(AA36:AA39)</f>
        <v>1128</v>
      </c>
      <c r="AI36" s="30"/>
      <c r="AJ36" s="30">
        <f t="shared" ref="AJ36:AJ67" si="15">SUM(AB36:AB39)</f>
        <v>753</v>
      </c>
      <c r="AK36" s="30"/>
      <c r="AL36" s="30">
        <f t="shared" ref="AL36:AL67" si="16">SUM(AD36+AF36+AH36+AJ36)</f>
        <v>1881</v>
      </c>
      <c r="AM36" s="37"/>
    </row>
    <row r="37" spans="1:39" ht="18.75" customHeight="1" x14ac:dyDescent="0.2">
      <c r="A37" s="59">
        <v>0.34375</v>
      </c>
      <c r="B37">
        <v>0</v>
      </c>
      <c r="C37" s="46" t="s">
        <v>5</v>
      </c>
      <c r="D37" s="60">
        <v>0</v>
      </c>
      <c r="E37" s="46" t="s">
        <v>5</v>
      </c>
      <c r="F37" s="61">
        <v>282</v>
      </c>
      <c r="G37" s="46" t="s">
        <v>5</v>
      </c>
      <c r="H37" s="61">
        <v>215</v>
      </c>
      <c r="I37" s="46" t="s">
        <v>5</v>
      </c>
      <c r="J37" s="46" t="s">
        <v>5</v>
      </c>
      <c r="K37" s="62">
        <v>0.843749999999999</v>
      </c>
      <c r="L37" s="63"/>
      <c r="M37" s="60">
        <v>0</v>
      </c>
      <c r="N37" s="46" t="s">
        <v>5</v>
      </c>
      <c r="O37" s="60">
        <v>0</v>
      </c>
      <c r="P37" s="46" t="s">
        <v>5</v>
      </c>
      <c r="Q37" s="61">
        <v>166</v>
      </c>
      <c r="R37" s="46" t="s">
        <v>5</v>
      </c>
      <c r="S37" s="61">
        <v>120</v>
      </c>
      <c r="T37" s="46" t="s">
        <v>5</v>
      </c>
      <c r="U37" s="46" t="s">
        <v>5</v>
      </c>
      <c r="V37" s="5"/>
      <c r="W37" s="7"/>
      <c r="X37" s="28">
        <f t="shared" si="0"/>
        <v>0.34375</v>
      </c>
      <c r="Y37" s="29">
        <f t="shared" si="1"/>
        <v>0</v>
      </c>
      <c r="Z37" s="29">
        <f t="shared" si="2"/>
        <v>0</v>
      </c>
      <c r="AA37" s="29">
        <f t="shared" si="3"/>
        <v>282</v>
      </c>
      <c r="AB37" s="29">
        <f t="shared" si="4"/>
        <v>215</v>
      </c>
      <c r="AC37" s="29">
        <f t="shared" si="11"/>
        <v>497</v>
      </c>
      <c r="AD37" s="30">
        <f t="shared" si="12"/>
        <v>0</v>
      </c>
      <c r="AE37" s="30"/>
      <c r="AF37" s="30">
        <f t="shared" si="13"/>
        <v>0</v>
      </c>
      <c r="AG37" s="30"/>
      <c r="AH37" s="30">
        <f t="shared" si="14"/>
        <v>1129</v>
      </c>
      <c r="AI37" s="30"/>
      <c r="AJ37" s="30">
        <f t="shared" si="15"/>
        <v>710</v>
      </c>
      <c r="AK37" s="30"/>
      <c r="AL37" s="30">
        <f t="shared" si="16"/>
        <v>1839</v>
      </c>
      <c r="AM37" s="37"/>
    </row>
    <row r="38" spans="1:39" ht="18.75" customHeight="1" x14ac:dyDescent="0.2">
      <c r="A38" s="20">
        <v>0.35416666666666702</v>
      </c>
      <c r="B38">
        <v>0</v>
      </c>
      <c r="C38" s="32" t="s">
        <v>5</v>
      </c>
      <c r="D38" s="60">
        <v>0</v>
      </c>
      <c r="E38" s="32" t="s">
        <v>5</v>
      </c>
      <c r="F38" s="34">
        <v>284</v>
      </c>
      <c r="G38" s="32" t="s">
        <v>5</v>
      </c>
      <c r="H38" s="34">
        <v>181</v>
      </c>
      <c r="I38" s="32" t="s">
        <v>5</v>
      </c>
      <c r="J38" s="32" t="s">
        <v>5</v>
      </c>
      <c r="K38" s="35">
        <v>0.85416666666666496</v>
      </c>
      <c r="L38" s="36"/>
      <c r="M38" s="60">
        <v>0</v>
      </c>
      <c r="N38" s="32" t="s">
        <v>5</v>
      </c>
      <c r="O38" s="60">
        <v>0</v>
      </c>
      <c r="P38" s="32" t="s">
        <v>5</v>
      </c>
      <c r="Q38" s="34">
        <v>142</v>
      </c>
      <c r="R38" s="46" t="s">
        <v>5</v>
      </c>
      <c r="S38" s="34">
        <v>106</v>
      </c>
      <c r="T38" s="46" t="s">
        <v>5</v>
      </c>
      <c r="U38" s="46" t="s">
        <v>5</v>
      </c>
      <c r="V38" s="5"/>
      <c r="W38" s="7"/>
      <c r="X38" s="28">
        <f t="shared" si="0"/>
        <v>0.35416666666666702</v>
      </c>
      <c r="Y38" s="29">
        <f t="shared" si="1"/>
        <v>0</v>
      </c>
      <c r="Z38" s="29">
        <f t="shared" si="2"/>
        <v>0</v>
      </c>
      <c r="AA38" s="29">
        <f t="shared" si="3"/>
        <v>284</v>
      </c>
      <c r="AB38" s="29">
        <f t="shared" si="4"/>
        <v>181</v>
      </c>
      <c r="AC38" s="29">
        <f t="shared" si="11"/>
        <v>465</v>
      </c>
      <c r="AD38" s="30">
        <f t="shared" si="12"/>
        <v>0</v>
      </c>
      <c r="AE38" s="30"/>
      <c r="AF38" s="30">
        <f t="shared" si="13"/>
        <v>0</v>
      </c>
      <c r="AG38" s="30"/>
      <c r="AH38" s="30">
        <f t="shared" si="14"/>
        <v>1105</v>
      </c>
      <c r="AI38" s="30"/>
      <c r="AJ38" s="30">
        <f t="shared" si="15"/>
        <v>644</v>
      </c>
      <c r="AK38" s="30"/>
      <c r="AL38" s="30">
        <f t="shared" si="16"/>
        <v>1749</v>
      </c>
      <c r="AM38" s="37"/>
    </row>
    <row r="39" spans="1:39" ht="18.75" customHeight="1" x14ac:dyDescent="0.2">
      <c r="A39" s="20">
        <v>0.36458333333333298</v>
      </c>
      <c r="B39">
        <v>0</v>
      </c>
      <c r="C39" s="32">
        <f>IF(ISBLANK(B36:B39)," ",SUM(B36:B39))</f>
        <v>0</v>
      </c>
      <c r="D39" s="60">
        <v>0</v>
      </c>
      <c r="E39" s="32">
        <f>IF(ISBLANK(D36:D39)," ",SUM(D36:D39))</f>
        <v>0</v>
      </c>
      <c r="F39" s="34">
        <v>296</v>
      </c>
      <c r="G39" s="32">
        <f>IF(ISBLANK(F36:F39)," ",SUM(F36:F39))</f>
        <v>1128</v>
      </c>
      <c r="H39" s="34">
        <v>159</v>
      </c>
      <c r="I39" s="52">
        <f>IF(ISBLANK(H36:H39)," ",SUM(H36:H39))</f>
        <v>753</v>
      </c>
      <c r="J39" s="32">
        <f>IF(SUM(C39,E39,G39,I39)=0," ",SUM(C39,E39,G39,I39))</f>
        <v>1881</v>
      </c>
      <c r="K39" s="35">
        <v>0.86458333333333204</v>
      </c>
      <c r="L39" s="36"/>
      <c r="M39" s="60">
        <v>0</v>
      </c>
      <c r="N39" s="32">
        <f>IF(ISBLANK(M36:M39)," ",SUM(M36:M39))</f>
        <v>0</v>
      </c>
      <c r="O39" s="60">
        <v>0</v>
      </c>
      <c r="P39" s="32">
        <f>IF(ISBLANK(O36:O39)," ",SUM(O36:O39))</f>
        <v>0</v>
      </c>
      <c r="Q39" s="34">
        <v>147</v>
      </c>
      <c r="R39" s="52">
        <f>IF(ISBLANK(Q36:Q39)," ",SUM(Q36:Q39))</f>
        <v>593</v>
      </c>
      <c r="S39" s="34">
        <v>102</v>
      </c>
      <c r="T39" s="52">
        <f>IF(ISBLANK(S36:S39)," ",SUM(S36:S39))</f>
        <v>459</v>
      </c>
      <c r="U39" s="32">
        <f>IF(SUM(N39,P39,R39,T39)=0," ",SUM(N39,P39,R39,T39))</f>
        <v>1052</v>
      </c>
      <c r="V39" s="5"/>
      <c r="W39" s="7"/>
      <c r="X39" s="28">
        <f t="shared" si="0"/>
        <v>0.36458333333333298</v>
      </c>
      <c r="Y39" s="29">
        <f t="shared" si="1"/>
        <v>0</v>
      </c>
      <c r="Z39" s="29">
        <f t="shared" si="2"/>
        <v>0</v>
      </c>
      <c r="AA39" s="29">
        <f t="shared" si="3"/>
        <v>296</v>
      </c>
      <c r="AB39" s="29">
        <f t="shared" si="4"/>
        <v>159</v>
      </c>
      <c r="AC39" s="29">
        <f t="shared" si="11"/>
        <v>455</v>
      </c>
      <c r="AD39" s="30">
        <f t="shared" si="12"/>
        <v>0</v>
      </c>
      <c r="AE39" s="30"/>
      <c r="AF39" s="30">
        <f t="shared" si="13"/>
        <v>0</v>
      </c>
      <c r="AG39" s="30"/>
      <c r="AH39" s="30">
        <f t="shared" si="14"/>
        <v>1098</v>
      </c>
      <c r="AI39" s="30"/>
      <c r="AJ39" s="30">
        <f t="shared" si="15"/>
        <v>591</v>
      </c>
      <c r="AK39" s="30"/>
      <c r="AL39" s="30">
        <f t="shared" si="16"/>
        <v>1689</v>
      </c>
      <c r="AM39" s="37"/>
    </row>
    <row r="40" spans="1:39" ht="22.5" customHeight="1" x14ac:dyDescent="0.2">
      <c r="A40" s="64">
        <v>0.375</v>
      </c>
      <c r="B40" s="21">
        <v>0</v>
      </c>
      <c r="C40" s="22" t="s">
        <v>5</v>
      </c>
      <c r="D40" s="23">
        <v>0</v>
      </c>
      <c r="E40" s="22" t="s">
        <v>5</v>
      </c>
      <c r="F40" s="24">
        <v>267</v>
      </c>
      <c r="G40" s="22" t="s">
        <v>5</v>
      </c>
      <c r="H40" s="24">
        <v>155</v>
      </c>
      <c r="I40" s="46" t="s">
        <v>5</v>
      </c>
      <c r="J40" s="22" t="s">
        <v>5</v>
      </c>
      <c r="K40" s="25">
        <v>0.874999999999999</v>
      </c>
      <c r="L40" s="26"/>
      <c r="M40" s="23">
        <v>0</v>
      </c>
      <c r="N40" s="22" t="s">
        <v>5</v>
      </c>
      <c r="O40" s="23">
        <v>0</v>
      </c>
      <c r="P40" s="22" t="s">
        <v>5</v>
      </c>
      <c r="Q40" s="24">
        <v>96</v>
      </c>
      <c r="R40" s="46" t="s">
        <v>5</v>
      </c>
      <c r="S40" s="24">
        <v>104</v>
      </c>
      <c r="T40" s="46" t="s">
        <v>5</v>
      </c>
      <c r="U40" s="22" t="s">
        <v>5</v>
      </c>
      <c r="V40" s="5"/>
      <c r="W40" s="7"/>
      <c r="X40" s="28">
        <f t="shared" si="0"/>
        <v>0.375</v>
      </c>
      <c r="Y40" s="29">
        <f t="shared" si="1"/>
        <v>0</v>
      </c>
      <c r="Z40" s="29">
        <f t="shared" si="2"/>
        <v>0</v>
      </c>
      <c r="AA40" s="29">
        <f t="shared" si="3"/>
        <v>267</v>
      </c>
      <c r="AB40" s="29">
        <f t="shared" si="4"/>
        <v>155</v>
      </c>
      <c r="AC40" s="29">
        <f t="shared" si="11"/>
        <v>422</v>
      </c>
      <c r="AD40" s="30">
        <f t="shared" si="12"/>
        <v>0</v>
      </c>
      <c r="AE40" s="30"/>
      <c r="AF40" s="30">
        <f t="shared" si="13"/>
        <v>0</v>
      </c>
      <c r="AG40" s="30"/>
      <c r="AH40" s="30">
        <f t="shared" si="14"/>
        <v>1061</v>
      </c>
      <c r="AI40" s="30"/>
      <c r="AJ40" s="30">
        <f t="shared" si="15"/>
        <v>584</v>
      </c>
      <c r="AK40" s="30"/>
      <c r="AL40" s="30">
        <f t="shared" si="16"/>
        <v>1645</v>
      </c>
      <c r="AM40" s="37"/>
    </row>
    <row r="41" spans="1:39" ht="18.75" customHeight="1" x14ac:dyDescent="0.2">
      <c r="A41" s="20">
        <v>0.38541666666666702</v>
      </c>
      <c r="B41" s="6">
        <v>0</v>
      </c>
      <c r="C41" s="32" t="s">
        <v>5</v>
      </c>
      <c r="D41" s="33">
        <v>0</v>
      </c>
      <c r="E41" s="32" t="s">
        <v>5</v>
      </c>
      <c r="F41" s="34">
        <v>258</v>
      </c>
      <c r="G41" s="32" t="s">
        <v>5</v>
      </c>
      <c r="H41" s="34">
        <v>149</v>
      </c>
      <c r="I41" s="46" t="s">
        <v>5</v>
      </c>
      <c r="J41" s="32" t="s">
        <v>5</v>
      </c>
      <c r="K41" s="35">
        <v>0.88541666666666496</v>
      </c>
      <c r="L41" s="36"/>
      <c r="M41" s="33">
        <v>0</v>
      </c>
      <c r="N41" s="32" t="s">
        <v>5</v>
      </c>
      <c r="O41" s="33">
        <v>0</v>
      </c>
      <c r="P41" s="32" t="s">
        <v>5</v>
      </c>
      <c r="Q41" s="34">
        <v>125</v>
      </c>
      <c r="R41" s="46" t="s">
        <v>5</v>
      </c>
      <c r="S41" s="34">
        <v>89</v>
      </c>
      <c r="T41" s="46" t="s">
        <v>5</v>
      </c>
      <c r="U41" s="32" t="s">
        <v>5</v>
      </c>
      <c r="V41" s="5"/>
      <c r="W41" s="7"/>
      <c r="X41" s="28">
        <f t="shared" si="0"/>
        <v>0.38541666666666702</v>
      </c>
      <c r="Y41" s="29">
        <f t="shared" si="1"/>
        <v>0</v>
      </c>
      <c r="Z41" s="29">
        <f t="shared" si="2"/>
        <v>0</v>
      </c>
      <c r="AA41" s="29">
        <f t="shared" si="3"/>
        <v>258</v>
      </c>
      <c r="AB41" s="29">
        <f t="shared" si="4"/>
        <v>149</v>
      </c>
      <c r="AC41" s="29">
        <f t="shared" si="11"/>
        <v>407</v>
      </c>
      <c r="AD41" s="30">
        <f t="shared" si="12"/>
        <v>0</v>
      </c>
      <c r="AE41" s="30"/>
      <c r="AF41" s="30">
        <f t="shared" si="13"/>
        <v>0</v>
      </c>
      <c r="AG41" s="30"/>
      <c r="AH41" s="30">
        <f t="shared" si="14"/>
        <v>1077</v>
      </c>
      <c r="AI41" s="30"/>
      <c r="AJ41" s="30">
        <f t="shared" si="15"/>
        <v>560</v>
      </c>
      <c r="AK41" s="30"/>
      <c r="AL41" s="30">
        <f t="shared" si="16"/>
        <v>1637</v>
      </c>
      <c r="AM41" s="37"/>
    </row>
    <row r="42" spans="1:39" ht="18.75" customHeight="1" x14ac:dyDescent="0.2">
      <c r="A42" s="20">
        <v>0.39583333333333298</v>
      </c>
      <c r="B42" s="6">
        <v>0</v>
      </c>
      <c r="C42" s="32" t="s">
        <v>5</v>
      </c>
      <c r="D42" s="33">
        <v>0</v>
      </c>
      <c r="E42" s="32"/>
      <c r="F42" s="34">
        <v>277</v>
      </c>
      <c r="G42" s="32" t="s">
        <v>5</v>
      </c>
      <c r="H42" s="34">
        <v>128</v>
      </c>
      <c r="I42" s="32" t="s">
        <v>5</v>
      </c>
      <c r="J42" s="32" t="s">
        <v>5</v>
      </c>
      <c r="K42" s="35">
        <v>0.89583333333333204</v>
      </c>
      <c r="L42" s="36"/>
      <c r="M42" s="33">
        <v>0</v>
      </c>
      <c r="N42" s="32" t="s">
        <v>5</v>
      </c>
      <c r="O42" s="33">
        <v>0</v>
      </c>
      <c r="P42" s="32" t="s">
        <v>5</v>
      </c>
      <c r="Q42" s="34">
        <v>77</v>
      </c>
      <c r="R42" s="46" t="s">
        <v>5</v>
      </c>
      <c r="S42" s="34">
        <v>67</v>
      </c>
      <c r="T42" s="46" t="s">
        <v>5</v>
      </c>
      <c r="U42" s="32" t="s">
        <v>5</v>
      </c>
      <c r="V42" s="5"/>
      <c r="W42" s="7"/>
      <c r="X42" s="28">
        <f t="shared" si="0"/>
        <v>0.39583333333333298</v>
      </c>
      <c r="Y42" s="29">
        <f t="shared" si="1"/>
        <v>0</v>
      </c>
      <c r="Z42" s="29">
        <f t="shared" si="2"/>
        <v>0</v>
      </c>
      <c r="AA42" s="29">
        <f t="shared" si="3"/>
        <v>277</v>
      </c>
      <c r="AB42" s="29">
        <f t="shared" si="4"/>
        <v>128</v>
      </c>
      <c r="AC42" s="29">
        <f t="shared" si="11"/>
        <v>405</v>
      </c>
      <c r="AD42" s="30">
        <f t="shared" si="12"/>
        <v>0</v>
      </c>
      <c r="AE42" s="30"/>
      <c r="AF42" s="30">
        <f t="shared" si="13"/>
        <v>0</v>
      </c>
      <c r="AG42" s="30"/>
      <c r="AH42" s="30">
        <f t="shared" si="14"/>
        <v>1087</v>
      </c>
      <c r="AI42" s="30"/>
      <c r="AJ42" s="30">
        <f t="shared" si="15"/>
        <v>554</v>
      </c>
      <c r="AK42" s="30"/>
      <c r="AL42" s="30">
        <f t="shared" si="16"/>
        <v>1641</v>
      </c>
      <c r="AM42" s="37"/>
    </row>
    <row r="43" spans="1:39" ht="18.75" customHeight="1" x14ac:dyDescent="0.2">
      <c r="A43" s="50">
        <v>0.40625</v>
      </c>
      <c r="B43" s="51">
        <v>0</v>
      </c>
      <c r="C43" s="52">
        <f>IF(ISBLANK(B40:B43)," ",SUM(B40:B43))</f>
        <v>0</v>
      </c>
      <c r="D43" s="53">
        <v>0</v>
      </c>
      <c r="E43" s="52">
        <f>IF(ISBLANK(D40:D43)," ",SUM(D40:D43))</f>
        <v>0</v>
      </c>
      <c r="F43" s="54">
        <v>259</v>
      </c>
      <c r="G43" s="52">
        <f>IF(ISBLANK(F40:F43)," ",SUM(F40:F43))</f>
        <v>1061</v>
      </c>
      <c r="H43" s="54">
        <v>152</v>
      </c>
      <c r="I43" s="52">
        <f>IF(ISBLANK(H40:H43)," ",SUM(H40:H43))</f>
        <v>584</v>
      </c>
      <c r="J43" s="52">
        <f>IF(SUM(C43,E43,G43,I43)=0," ",SUM(C43,E43,G43,I43))</f>
        <v>1645</v>
      </c>
      <c r="K43" s="55">
        <v>0.906249999999999</v>
      </c>
      <c r="L43" s="56"/>
      <c r="M43" s="53">
        <v>0</v>
      </c>
      <c r="N43" s="52">
        <f>IF(ISBLANK(M40:M43)," ",SUM(M40:M43))</f>
        <v>0</v>
      </c>
      <c r="O43" s="53">
        <v>0</v>
      </c>
      <c r="P43" s="52">
        <f>IF(ISBLANK(O40:O43)," ",SUM(O40:O43))</f>
        <v>0</v>
      </c>
      <c r="Q43" s="54">
        <v>70</v>
      </c>
      <c r="R43" s="52">
        <f>IF(ISBLANK(Q40:Q43)," ",SUM(Q40:Q43))</f>
        <v>368</v>
      </c>
      <c r="S43" s="54">
        <v>76</v>
      </c>
      <c r="T43" s="52">
        <f>IF(ISBLANK(S40:S43)," ",SUM(S40:S43))</f>
        <v>336</v>
      </c>
      <c r="U43" s="52">
        <f>IF(SUM(N43,P43,R43,T43)=0," ",SUM(N43,P43,R43,T43))</f>
        <v>704</v>
      </c>
      <c r="V43" s="5"/>
      <c r="W43" s="7"/>
      <c r="X43" s="28">
        <f t="shared" si="0"/>
        <v>0.40625</v>
      </c>
      <c r="Y43" s="29">
        <f t="shared" si="1"/>
        <v>0</v>
      </c>
      <c r="Z43" s="29">
        <f t="shared" si="2"/>
        <v>0</v>
      </c>
      <c r="AA43" s="29">
        <f t="shared" si="3"/>
        <v>259</v>
      </c>
      <c r="AB43" s="29">
        <f t="shared" si="4"/>
        <v>152</v>
      </c>
      <c r="AC43" s="29">
        <f t="shared" si="11"/>
        <v>411</v>
      </c>
      <c r="AD43" s="30">
        <f t="shared" si="12"/>
        <v>0</v>
      </c>
      <c r="AE43" s="30"/>
      <c r="AF43" s="30">
        <f t="shared" si="13"/>
        <v>0</v>
      </c>
      <c r="AG43" s="30"/>
      <c r="AH43" s="30">
        <f t="shared" si="14"/>
        <v>1085</v>
      </c>
      <c r="AI43" s="30"/>
      <c r="AJ43" s="30">
        <f t="shared" si="15"/>
        <v>567</v>
      </c>
      <c r="AK43" s="30"/>
      <c r="AL43" s="30">
        <f t="shared" si="16"/>
        <v>1652</v>
      </c>
      <c r="AM43" s="37"/>
    </row>
    <row r="44" spans="1:39" ht="22.5" customHeight="1" x14ac:dyDescent="0.2">
      <c r="A44" s="64">
        <v>0.41666666666666702</v>
      </c>
      <c r="B44" s="21">
        <v>0</v>
      </c>
      <c r="C44" s="22" t="s">
        <v>5</v>
      </c>
      <c r="D44" s="23">
        <v>0</v>
      </c>
      <c r="E44" s="22" t="s">
        <v>5</v>
      </c>
      <c r="F44" s="24">
        <v>283</v>
      </c>
      <c r="G44" s="22" t="s">
        <v>5</v>
      </c>
      <c r="H44" s="24">
        <v>131</v>
      </c>
      <c r="I44" s="46" t="s">
        <v>5</v>
      </c>
      <c r="J44" s="22" t="s">
        <v>5</v>
      </c>
      <c r="K44" s="25">
        <v>0.91666666666666496</v>
      </c>
      <c r="L44" s="26"/>
      <c r="M44" s="23">
        <v>0</v>
      </c>
      <c r="N44" s="22" t="s">
        <v>5</v>
      </c>
      <c r="O44" s="23">
        <v>0</v>
      </c>
      <c r="P44" s="22" t="s">
        <v>5</v>
      </c>
      <c r="Q44" s="24">
        <v>70</v>
      </c>
      <c r="R44" s="46" t="s">
        <v>5</v>
      </c>
      <c r="S44" s="24">
        <v>76</v>
      </c>
      <c r="T44" s="46" t="s">
        <v>5</v>
      </c>
      <c r="U44" s="22" t="s">
        <v>5</v>
      </c>
      <c r="V44" s="5"/>
      <c r="W44" s="7"/>
      <c r="X44" s="28">
        <f t="shared" si="0"/>
        <v>0.41666666666666702</v>
      </c>
      <c r="Y44" s="29">
        <f t="shared" si="1"/>
        <v>0</v>
      </c>
      <c r="Z44" s="29">
        <f t="shared" si="2"/>
        <v>0</v>
      </c>
      <c r="AA44" s="29">
        <f t="shared" si="3"/>
        <v>283</v>
      </c>
      <c r="AB44" s="29">
        <f t="shared" si="4"/>
        <v>131</v>
      </c>
      <c r="AC44" s="29">
        <f t="shared" si="11"/>
        <v>414</v>
      </c>
      <c r="AD44" s="30">
        <f t="shared" si="12"/>
        <v>0</v>
      </c>
      <c r="AE44" s="30"/>
      <c r="AF44" s="30">
        <f t="shared" si="13"/>
        <v>0</v>
      </c>
      <c r="AG44" s="30"/>
      <c r="AH44" s="30">
        <f t="shared" si="14"/>
        <v>1120</v>
      </c>
      <c r="AI44" s="30"/>
      <c r="AJ44" s="30">
        <f t="shared" si="15"/>
        <v>568</v>
      </c>
      <c r="AK44" s="30"/>
      <c r="AL44" s="30">
        <f t="shared" si="16"/>
        <v>1688</v>
      </c>
      <c r="AM44" s="37"/>
    </row>
    <row r="45" spans="1:39" ht="18.75" customHeight="1" x14ac:dyDescent="0.2">
      <c r="A45" s="20">
        <v>0.42708333333333298</v>
      </c>
      <c r="B45" s="6">
        <v>0</v>
      </c>
      <c r="C45" s="32" t="s">
        <v>5</v>
      </c>
      <c r="D45" s="33">
        <v>0</v>
      </c>
      <c r="E45" s="32" t="s">
        <v>5</v>
      </c>
      <c r="F45" s="34">
        <v>268</v>
      </c>
      <c r="G45" s="32" t="s">
        <v>5</v>
      </c>
      <c r="H45" s="34">
        <v>143</v>
      </c>
      <c r="I45" s="46" t="s">
        <v>5</v>
      </c>
      <c r="J45" s="32" t="s">
        <v>5</v>
      </c>
      <c r="K45" s="35">
        <v>0.92708333333333204</v>
      </c>
      <c r="L45" s="36"/>
      <c r="M45" s="33">
        <v>0</v>
      </c>
      <c r="N45" s="32" t="s">
        <v>5</v>
      </c>
      <c r="O45" s="33">
        <v>0</v>
      </c>
      <c r="P45" s="32" t="s">
        <v>5</v>
      </c>
      <c r="Q45" s="34">
        <v>71</v>
      </c>
      <c r="R45" s="46" t="s">
        <v>5</v>
      </c>
      <c r="S45" s="34">
        <v>57</v>
      </c>
      <c r="T45" s="46" t="s">
        <v>5</v>
      </c>
      <c r="U45" s="32" t="s">
        <v>5</v>
      </c>
      <c r="V45" s="5"/>
      <c r="W45" s="7"/>
      <c r="X45" s="28">
        <f t="shared" si="0"/>
        <v>0.42708333333333298</v>
      </c>
      <c r="Y45" s="29">
        <f t="shared" si="1"/>
        <v>0</v>
      </c>
      <c r="Z45" s="29">
        <f t="shared" si="2"/>
        <v>0</v>
      </c>
      <c r="AA45" s="29">
        <f t="shared" si="3"/>
        <v>268</v>
      </c>
      <c r="AB45" s="29">
        <f t="shared" si="4"/>
        <v>143</v>
      </c>
      <c r="AC45" s="29">
        <f t="shared" si="11"/>
        <v>411</v>
      </c>
      <c r="AD45" s="30">
        <f t="shared" si="12"/>
        <v>0</v>
      </c>
      <c r="AE45" s="30"/>
      <c r="AF45" s="30">
        <f t="shared" si="13"/>
        <v>0</v>
      </c>
      <c r="AG45" s="30"/>
      <c r="AH45" s="30">
        <f t="shared" si="14"/>
        <v>1119</v>
      </c>
      <c r="AI45" s="30"/>
      <c r="AJ45" s="30">
        <f t="shared" si="15"/>
        <v>611</v>
      </c>
      <c r="AK45" s="30"/>
      <c r="AL45" s="30">
        <f t="shared" si="16"/>
        <v>1730</v>
      </c>
      <c r="AM45" s="37"/>
    </row>
    <row r="46" spans="1:39" ht="18.75" customHeight="1" x14ac:dyDescent="0.2">
      <c r="A46" s="20">
        <v>0.4375</v>
      </c>
      <c r="B46" s="6">
        <v>0</v>
      </c>
      <c r="C46" s="32" t="s">
        <v>5</v>
      </c>
      <c r="D46" s="33">
        <v>0</v>
      </c>
      <c r="E46" s="32" t="s">
        <v>5</v>
      </c>
      <c r="F46" s="34">
        <v>275</v>
      </c>
      <c r="G46" s="32" t="s">
        <v>5</v>
      </c>
      <c r="H46" s="34">
        <v>141</v>
      </c>
      <c r="I46" s="32" t="s">
        <v>5</v>
      </c>
      <c r="J46" s="32" t="s">
        <v>5</v>
      </c>
      <c r="K46" s="35">
        <v>0.937499999999998</v>
      </c>
      <c r="L46" s="36"/>
      <c r="M46" s="33">
        <v>0</v>
      </c>
      <c r="N46" s="32" t="s">
        <v>5</v>
      </c>
      <c r="O46" s="33">
        <v>0</v>
      </c>
      <c r="P46" s="32" t="s">
        <v>5</v>
      </c>
      <c r="Q46" s="34">
        <v>48</v>
      </c>
      <c r="R46" s="46" t="s">
        <v>5</v>
      </c>
      <c r="S46" s="34">
        <v>44</v>
      </c>
      <c r="T46" s="46" t="s">
        <v>5</v>
      </c>
      <c r="U46" s="32" t="s">
        <v>5</v>
      </c>
      <c r="V46" s="5"/>
      <c r="W46" s="7"/>
      <c r="X46" s="28">
        <f t="shared" si="0"/>
        <v>0.4375</v>
      </c>
      <c r="Y46" s="29">
        <f t="shared" si="1"/>
        <v>0</v>
      </c>
      <c r="Z46" s="29">
        <f t="shared" si="2"/>
        <v>0</v>
      </c>
      <c r="AA46" s="29">
        <f t="shared" si="3"/>
        <v>275</v>
      </c>
      <c r="AB46" s="29">
        <f t="shared" si="4"/>
        <v>141</v>
      </c>
      <c r="AC46" s="29">
        <f t="shared" si="11"/>
        <v>416</v>
      </c>
      <c r="AD46" s="30">
        <f t="shared" si="12"/>
        <v>0</v>
      </c>
      <c r="AE46" s="30"/>
      <c r="AF46" s="30">
        <f t="shared" si="13"/>
        <v>0</v>
      </c>
      <c r="AG46" s="30"/>
      <c r="AH46" s="30">
        <f t="shared" si="14"/>
        <v>1133</v>
      </c>
      <c r="AI46" s="30"/>
      <c r="AJ46" s="30">
        <f t="shared" si="15"/>
        <v>623</v>
      </c>
      <c r="AK46" s="30"/>
      <c r="AL46" s="30">
        <f t="shared" si="16"/>
        <v>1756</v>
      </c>
      <c r="AM46" s="37"/>
    </row>
    <row r="47" spans="1:39" ht="18.75" customHeight="1" x14ac:dyDescent="0.2">
      <c r="A47" s="50">
        <v>0.44791666666666702</v>
      </c>
      <c r="B47" s="51">
        <v>0</v>
      </c>
      <c r="C47" s="52">
        <f>IF(ISBLANK(B44:B47)," ",SUM(B44:B47))</f>
        <v>0</v>
      </c>
      <c r="D47" s="53">
        <v>0</v>
      </c>
      <c r="E47" s="52">
        <f>IF(ISBLANK(D44:D47)," ",SUM(D44:D47))</f>
        <v>0</v>
      </c>
      <c r="F47" s="54">
        <v>294</v>
      </c>
      <c r="G47" s="52">
        <f>IF(ISBLANK(F44:F47)," ",SUM(F44:F47))</f>
        <v>1120</v>
      </c>
      <c r="H47" s="54">
        <v>153</v>
      </c>
      <c r="I47" s="52">
        <f>IF(ISBLANK(H44:H47)," ",SUM(H44:H47))</f>
        <v>568</v>
      </c>
      <c r="J47" s="52">
        <f>IF(SUM(C47,E47,G47,I47)=0," ",SUM(C47,E47,G47,I47))</f>
        <v>1688</v>
      </c>
      <c r="K47" s="55">
        <v>0.94791666666666496</v>
      </c>
      <c r="L47" s="56"/>
      <c r="M47" s="53">
        <v>0</v>
      </c>
      <c r="N47" s="52">
        <f>IF(ISBLANK(M44:M47)," ",SUM(M44:M47))</f>
        <v>0</v>
      </c>
      <c r="O47" s="53">
        <v>0</v>
      </c>
      <c r="P47" s="52">
        <f>IF(ISBLANK(O44:O47)," ",SUM(O44:O47))</f>
        <v>0</v>
      </c>
      <c r="Q47" s="54">
        <v>55</v>
      </c>
      <c r="R47" s="52">
        <f>IF(ISBLANK(Q44:Q47)," ",SUM(Q44:Q47))</f>
        <v>244</v>
      </c>
      <c r="S47" s="54">
        <v>47</v>
      </c>
      <c r="T47" s="52">
        <f>IF(ISBLANK(S44:S47)," ",SUM(S44:S47))</f>
        <v>224</v>
      </c>
      <c r="U47" s="52">
        <f>IF(SUM(N47,P47,R47,T47)=0," ",SUM(N47,P47,R47,T47))</f>
        <v>468</v>
      </c>
      <c r="V47" s="5"/>
      <c r="W47" s="7"/>
      <c r="X47" s="28">
        <f t="shared" si="0"/>
        <v>0.44791666666666702</v>
      </c>
      <c r="Y47" s="29">
        <f t="shared" si="1"/>
        <v>0</v>
      </c>
      <c r="Z47" s="29">
        <f t="shared" si="2"/>
        <v>0</v>
      </c>
      <c r="AA47" s="29">
        <f t="shared" si="3"/>
        <v>294</v>
      </c>
      <c r="AB47" s="29">
        <f t="shared" si="4"/>
        <v>153</v>
      </c>
      <c r="AC47" s="29">
        <f t="shared" si="11"/>
        <v>447</v>
      </c>
      <c r="AD47" s="30">
        <f t="shared" si="12"/>
        <v>0</v>
      </c>
      <c r="AE47" s="30"/>
      <c r="AF47" s="30">
        <f t="shared" si="13"/>
        <v>0</v>
      </c>
      <c r="AG47" s="30"/>
      <c r="AH47" s="30">
        <f t="shared" si="14"/>
        <v>1132</v>
      </c>
      <c r="AI47" s="30"/>
      <c r="AJ47" s="30">
        <f t="shared" si="15"/>
        <v>659</v>
      </c>
      <c r="AK47" s="30"/>
      <c r="AL47" s="30">
        <f t="shared" si="16"/>
        <v>1791</v>
      </c>
      <c r="AM47" s="37"/>
    </row>
    <row r="48" spans="1:39" ht="22.5" customHeight="1" x14ac:dyDescent="0.2">
      <c r="A48" s="59">
        <v>0.45833333333333298</v>
      </c>
      <c r="B48">
        <v>0</v>
      </c>
      <c r="C48" s="46" t="s">
        <v>5</v>
      </c>
      <c r="D48" s="60">
        <v>0</v>
      </c>
      <c r="E48" s="46" t="s">
        <v>5</v>
      </c>
      <c r="F48" s="61">
        <v>282</v>
      </c>
      <c r="G48" s="46" t="s">
        <v>5</v>
      </c>
      <c r="H48" s="61">
        <v>174</v>
      </c>
      <c r="I48" s="46" t="s">
        <v>5</v>
      </c>
      <c r="J48" s="46" t="s">
        <v>5</v>
      </c>
      <c r="K48" s="62">
        <v>0.95833333333333204</v>
      </c>
      <c r="L48" s="63"/>
      <c r="M48" s="60">
        <v>0</v>
      </c>
      <c r="N48" s="46" t="s">
        <v>5</v>
      </c>
      <c r="O48" s="60">
        <v>0</v>
      </c>
      <c r="P48" s="46" t="s">
        <v>5</v>
      </c>
      <c r="Q48" s="61">
        <v>41</v>
      </c>
      <c r="R48" s="46" t="s">
        <v>5</v>
      </c>
      <c r="S48" s="61">
        <v>44</v>
      </c>
      <c r="T48" s="46" t="s">
        <v>5</v>
      </c>
      <c r="U48" s="46" t="s">
        <v>5</v>
      </c>
      <c r="V48" s="5"/>
      <c r="W48" s="7"/>
      <c r="X48" s="28">
        <f t="shared" si="0"/>
        <v>0.45833333333333298</v>
      </c>
      <c r="Y48" s="29">
        <f t="shared" si="1"/>
        <v>0</v>
      </c>
      <c r="Z48" s="29">
        <f t="shared" si="2"/>
        <v>0</v>
      </c>
      <c r="AA48" s="29">
        <f t="shared" si="3"/>
        <v>282</v>
      </c>
      <c r="AB48" s="29">
        <f t="shared" si="4"/>
        <v>174</v>
      </c>
      <c r="AC48" s="29">
        <f t="shared" si="11"/>
        <v>456</v>
      </c>
      <c r="AD48" s="30">
        <f t="shared" si="12"/>
        <v>0</v>
      </c>
      <c r="AE48" s="30"/>
      <c r="AF48" s="30">
        <f t="shared" si="13"/>
        <v>0</v>
      </c>
      <c r="AG48" s="30"/>
      <c r="AH48" s="30">
        <f t="shared" si="14"/>
        <v>1163</v>
      </c>
      <c r="AI48" s="30"/>
      <c r="AJ48" s="30">
        <f t="shared" si="15"/>
        <v>685</v>
      </c>
      <c r="AK48" s="30"/>
      <c r="AL48" s="30">
        <f t="shared" si="16"/>
        <v>1848</v>
      </c>
      <c r="AM48" s="37"/>
    </row>
    <row r="49" spans="1:66" s="5" customFormat="1" ht="18.75" customHeight="1" x14ac:dyDescent="0.2">
      <c r="A49" s="59">
        <v>0.46875</v>
      </c>
      <c r="B49">
        <v>0</v>
      </c>
      <c r="C49" s="46" t="s">
        <v>5</v>
      </c>
      <c r="D49" s="60">
        <v>0</v>
      </c>
      <c r="E49" s="46" t="s">
        <v>5</v>
      </c>
      <c r="F49" s="61">
        <v>282</v>
      </c>
      <c r="G49" s="46" t="s">
        <v>5</v>
      </c>
      <c r="H49" s="61">
        <v>155</v>
      </c>
      <c r="I49" s="46" t="s">
        <v>5</v>
      </c>
      <c r="J49" s="46" t="s">
        <v>5</v>
      </c>
      <c r="K49" s="62">
        <v>0.968749999999998</v>
      </c>
      <c r="L49" s="63"/>
      <c r="M49" s="60">
        <v>0</v>
      </c>
      <c r="N49" s="46" t="s">
        <v>5</v>
      </c>
      <c r="O49" s="60">
        <v>0</v>
      </c>
      <c r="P49" s="46" t="s">
        <v>5</v>
      </c>
      <c r="Q49" s="61">
        <v>38</v>
      </c>
      <c r="R49" s="46"/>
      <c r="S49" s="61">
        <v>33</v>
      </c>
      <c r="T49" s="46" t="s">
        <v>5</v>
      </c>
      <c r="U49" s="46" t="s">
        <v>5</v>
      </c>
      <c r="W49" s="7"/>
      <c r="X49" s="28">
        <f t="shared" si="0"/>
        <v>0.46875</v>
      </c>
      <c r="Y49" s="29">
        <f t="shared" si="1"/>
        <v>0</v>
      </c>
      <c r="Z49" s="29">
        <f t="shared" si="2"/>
        <v>0</v>
      </c>
      <c r="AA49" s="29">
        <f t="shared" si="3"/>
        <v>282</v>
      </c>
      <c r="AB49" s="29">
        <f t="shared" si="4"/>
        <v>155</v>
      </c>
      <c r="AC49" s="29">
        <f t="shared" si="11"/>
        <v>437</v>
      </c>
      <c r="AD49" s="30">
        <f t="shared" si="12"/>
        <v>0</v>
      </c>
      <c r="AE49" s="30"/>
      <c r="AF49" s="30">
        <f t="shared" si="13"/>
        <v>0</v>
      </c>
      <c r="AG49" s="30"/>
      <c r="AH49" s="30">
        <f t="shared" si="14"/>
        <v>1213</v>
      </c>
      <c r="AI49" s="30"/>
      <c r="AJ49" s="30">
        <f t="shared" si="15"/>
        <v>705</v>
      </c>
      <c r="AK49" s="30"/>
      <c r="AL49" s="30">
        <f t="shared" si="16"/>
        <v>1918</v>
      </c>
      <c r="AM49" s="37"/>
    </row>
    <row r="50" spans="1:66" s="5" customFormat="1" ht="18.75" customHeight="1" x14ac:dyDescent="0.2">
      <c r="A50" s="59">
        <v>0.47916666666666702</v>
      </c>
      <c r="B50">
        <v>0</v>
      </c>
      <c r="C50" s="46" t="s">
        <v>5</v>
      </c>
      <c r="D50" s="60">
        <v>0</v>
      </c>
      <c r="E50" s="46" t="s">
        <v>5</v>
      </c>
      <c r="F50" s="61">
        <v>274</v>
      </c>
      <c r="G50" s="46" t="s">
        <v>5</v>
      </c>
      <c r="H50" s="61">
        <v>177</v>
      </c>
      <c r="I50" s="46" t="s">
        <v>5</v>
      </c>
      <c r="J50" s="46" t="s">
        <v>5</v>
      </c>
      <c r="K50" s="62">
        <v>0.97916666666666496</v>
      </c>
      <c r="L50" s="63"/>
      <c r="M50" s="60">
        <v>0</v>
      </c>
      <c r="N50" s="46" t="s">
        <v>5</v>
      </c>
      <c r="O50" s="60">
        <v>0</v>
      </c>
      <c r="P50" s="46" t="s">
        <v>5</v>
      </c>
      <c r="Q50" s="61">
        <v>34</v>
      </c>
      <c r="R50" s="46" t="s">
        <v>5</v>
      </c>
      <c r="S50" s="61">
        <v>21</v>
      </c>
      <c r="T50" s="46" t="s">
        <v>5</v>
      </c>
      <c r="U50" s="46" t="s">
        <v>5</v>
      </c>
      <c r="W50" s="7"/>
      <c r="X50" s="28">
        <f t="shared" si="0"/>
        <v>0.47916666666666702</v>
      </c>
      <c r="Y50" s="29">
        <f t="shared" si="1"/>
        <v>0</v>
      </c>
      <c r="Z50" s="29">
        <f t="shared" si="2"/>
        <v>0</v>
      </c>
      <c r="AA50" s="29">
        <f t="shared" si="3"/>
        <v>274</v>
      </c>
      <c r="AB50" s="29">
        <f t="shared" si="4"/>
        <v>177</v>
      </c>
      <c r="AC50" s="29">
        <f t="shared" si="11"/>
        <v>451</v>
      </c>
      <c r="AD50" s="30">
        <f t="shared" si="12"/>
        <v>0</v>
      </c>
      <c r="AE50" s="30"/>
      <c r="AF50" s="30">
        <f t="shared" si="13"/>
        <v>0</v>
      </c>
      <c r="AG50" s="30"/>
      <c r="AH50" s="30">
        <f t="shared" si="14"/>
        <v>1221</v>
      </c>
      <c r="AI50" s="30"/>
      <c r="AJ50" s="30">
        <f t="shared" si="15"/>
        <v>721</v>
      </c>
      <c r="AK50" s="30"/>
      <c r="AL50" s="30">
        <f t="shared" si="16"/>
        <v>1942</v>
      </c>
      <c r="AM50" s="37"/>
    </row>
    <row r="51" spans="1:66" s="5" customFormat="1" ht="18.75" customHeight="1" thickBot="1" x14ac:dyDescent="0.25">
      <c r="A51" s="68">
        <v>0.48958333333333298</v>
      </c>
      <c r="B51" s="69">
        <v>0</v>
      </c>
      <c r="C51" s="70">
        <f>IF(ISBLANK(B48:B51)," ",SUM(B48:B51))</f>
        <v>0</v>
      </c>
      <c r="D51" s="71">
        <v>0</v>
      </c>
      <c r="E51" s="70">
        <f>IF(ISBLANK(D48:D51)," ",SUM(D48:D51))</f>
        <v>0</v>
      </c>
      <c r="F51" s="72">
        <v>325</v>
      </c>
      <c r="G51" s="70">
        <f>IF(ISBLANK(F48:F51)," ",SUM(F48:F51))</f>
        <v>1163</v>
      </c>
      <c r="H51" s="72">
        <v>179</v>
      </c>
      <c r="I51" s="70">
        <f>IF(ISBLANK(H48:H51)," ",SUM(H48:H51))</f>
        <v>685</v>
      </c>
      <c r="J51" s="70">
        <f>IF(SUM(C51,E51,G51,I51)=0," ",SUM(C51,E51,G51,I51))</f>
        <v>1848</v>
      </c>
      <c r="K51" s="73">
        <v>0.98958333333333204</v>
      </c>
      <c r="L51" s="74"/>
      <c r="M51" s="71">
        <v>0</v>
      </c>
      <c r="N51" s="70">
        <f>IF(ISBLANK(M48:M51)," ",SUM(M48:M51))</f>
        <v>0</v>
      </c>
      <c r="O51" s="71">
        <v>0</v>
      </c>
      <c r="P51" s="70">
        <f>IF(ISBLANK(O48:O51)," ",SUM(O48:O51))</f>
        <v>0</v>
      </c>
      <c r="Q51" s="72">
        <v>36</v>
      </c>
      <c r="R51" s="70">
        <f>IF(ISBLANK(Q48:Q51)," ",SUM(Q48:Q51))</f>
        <v>149</v>
      </c>
      <c r="S51" s="72">
        <v>25</v>
      </c>
      <c r="T51" s="70">
        <f>IF(ISBLANK(S48:S51)," ",SUM(S48:S51))</f>
        <v>123</v>
      </c>
      <c r="U51" s="70">
        <f>IF(SUM(N51,P51,R51,T51)=0," ",SUM(N51,P51,R51,T51))</f>
        <v>272</v>
      </c>
      <c r="W51" s="7"/>
      <c r="X51" s="28">
        <f t="shared" si="0"/>
        <v>0.48958333333333298</v>
      </c>
      <c r="Y51" s="29">
        <f t="shared" si="1"/>
        <v>0</v>
      </c>
      <c r="Z51" s="29">
        <f t="shared" si="2"/>
        <v>0</v>
      </c>
      <c r="AA51" s="29">
        <f t="shared" si="3"/>
        <v>325</v>
      </c>
      <c r="AB51" s="29">
        <f t="shared" si="4"/>
        <v>179</v>
      </c>
      <c r="AC51" s="29">
        <f t="shared" si="11"/>
        <v>504</v>
      </c>
      <c r="AD51" s="30">
        <f t="shared" si="12"/>
        <v>0</v>
      </c>
      <c r="AE51" s="30"/>
      <c r="AF51" s="30">
        <f t="shared" si="13"/>
        <v>0</v>
      </c>
      <c r="AG51" s="30"/>
      <c r="AH51" s="30">
        <f t="shared" si="14"/>
        <v>1248</v>
      </c>
      <c r="AI51" s="30"/>
      <c r="AJ51" s="30">
        <f t="shared" si="15"/>
        <v>746</v>
      </c>
      <c r="AK51" s="30"/>
      <c r="AL51" s="30">
        <f t="shared" si="16"/>
        <v>1994</v>
      </c>
      <c r="AM51" s="37"/>
    </row>
    <row r="52" spans="1:66" s="79" customFormat="1" ht="27.75" customHeight="1" thickTop="1" x14ac:dyDescent="0.25">
      <c r="A52" s="75" t="s">
        <v>18</v>
      </c>
      <c r="B52" s="76"/>
      <c r="C52" s="76" t="str">
        <f>IF(SUM(C7,C11,C15,C19,C23,C27,C31,C35,C39,C43,C47,C51)=0,"",SUM(C7,C11,C15,C19,C23,C27,C31,C35,C39,C43,C47,C51))</f>
        <v/>
      </c>
      <c r="D52" s="76"/>
      <c r="E52" s="76" t="str">
        <f>IF(SUM(E7,E11,E15,E19,E23,E27,E31,E35,E39,E43,E47,E51)=0,"",SUM(E7,E11,E15,E19,E23,E27,E31,E35,E39,E43,E47,E51))</f>
        <v/>
      </c>
      <c r="F52" s="76"/>
      <c r="G52" s="76">
        <f>IF(SUM(G7,G11,G15,G19,G23,G27,G31,G35,G39,G43,G47,G51)=0,"",SUM(G7,G11,G15,G19,G23,G27,G31,G35,G39,G43,G47,G51))</f>
        <v>6747</v>
      </c>
      <c r="H52" s="76"/>
      <c r="I52" s="76">
        <f>IF(SUM(I7,I11,I15,I19,I23,I27,I31,I35,I39,I43,I47,I51)=0,"",SUM(I7,I11,I15,I19,I23,I27,I31,I35,I39,I43,I47,I51))</f>
        <v>4141</v>
      </c>
      <c r="J52" s="77">
        <f>IF(SUM(J7,J11,J15,J19,J23,J27,J31,J35,J39,J43,J47,J51)=0,"",SUM(J7,J11,J15,J19,J23,J27,J31,J35,J39,J43,J47,J51))</f>
        <v>10888</v>
      </c>
      <c r="K52" s="78" t="s">
        <v>5</v>
      </c>
      <c r="L52" s="78"/>
      <c r="M52" s="76"/>
      <c r="N52" s="76" t="str">
        <f>IF(SUM(N7,N11,N15,N19,N23,N27,N31,N35,N39,N43,N47,N51)=0,"",SUM(N7,N11,N15,N19,N23,N27,N31,N35,N39,N43,N47,N51))</f>
        <v/>
      </c>
      <c r="O52" s="76"/>
      <c r="P52" s="76" t="str">
        <f>IF(SUM(P7,P11,P15,P19,P23,P27,P31,P35,P39,P43,P47,P51)=0,"",SUM(P7,P11,P15,P19,P23,P27,P31,P35,P39,P43,P47,P51))</f>
        <v/>
      </c>
      <c r="Q52" s="76"/>
      <c r="R52" s="76">
        <f>IF(SUM(R7,R11,R15,R19,R23,R27,R31,R35,R39,R43,R47,R51)=0,"",SUM(R7,R11,R15,R19,R23,R27,R31,R35,R39,R43,R47,R51))</f>
        <v>10720</v>
      </c>
      <c r="S52" s="76"/>
      <c r="T52" s="76">
        <f>IF(SUM(T7,T11,T15,T19,T23,T27,T31,T35,T39,T43,T47,T51)=0,"",SUM(T7,T11,T15,T19,T23,T27,T31,T35,T39,T43,T47,T51))</f>
        <v>7692</v>
      </c>
      <c r="U52" s="77">
        <f>IF(SUM(U7,U11,U15,U19,U23,U27,U31,U35,U39,U43,U47,U51)=0,"",SUM(U7,U11,U15,U19,U23,U27,U31,U35,U39,U43,U47,U51))</f>
        <v>18412</v>
      </c>
      <c r="W52" s="27" t="s">
        <v>19</v>
      </c>
      <c r="X52" s="80">
        <f t="shared" ref="X52:X99" si="17">K4</f>
        <v>0.5</v>
      </c>
      <c r="Y52" s="81">
        <f t="shared" ref="Y52:Y99" si="18">M4</f>
        <v>0</v>
      </c>
      <c r="Z52" s="81">
        <f t="shared" ref="Z52:Z99" si="19">O4</f>
        <v>0</v>
      </c>
      <c r="AA52" s="81">
        <f t="shared" ref="AA52:AA99" si="20">Q4</f>
        <v>332</v>
      </c>
      <c r="AB52" s="81">
        <f t="shared" ref="AB52:AB99" si="21">S4</f>
        <v>194</v>
      </c>
      <c r="AC52" s="29">
        <f t="shared" si="11"/>
        <v>526</v>
      </c>
      <c r="AD52" s="30">
        <f t="shared" si="12"/>
        <v>0</v>
      </c>
      <c r="AE52" s="30"/>
      <c r="AF52" s="30">
        <f t="shared" si="13"/>
        <v>0</v>
      </c>
      <c r="AG52" s="30"/>
      <c r="AH52" s="30">
        <f t="shared" si="14"/>
        <v>1230</v>
      </c>
      <c r="AI52" s="30"/>
      <c r="AJ52" s="30">
        <f t="shared" si="15"/>
        <v>771</v>
      </c>
      <c r="AK52" s="30"/>
      <c r="AL52" s="30">
        <f t="shared" si="16"/>
        <v>2001</v>
      </c>
      <c r="AM52" s="37"/>
    </row>
    <row r="53" spans="1:66" s="79" customFormat="1" ht="23.25" customHeight="1" x14ac:dyDescent="0.25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133" t="s">
        <v>20</v>
      </c>
      <c r="O53" s="133"/>
      <c r="P53" s="133"/>
      <c r="Q53" s="133"/>
      <c r="R53" s="133"/>
      <c r="S53" s="133"/>
      <c r="T53" s="133"/>
      <c r="U53" s="133"/>
      <c r="W53" s="84"/>
      <c r="X53" s="80">
        <f t="shared" si="17"/>
        <v>0.51041666666666663</v>
      </c>
      <c r="Y53" s="81">
        <f t="shared" si="18"/>
        <v>0</v>
      </c>
      <c r="Z53" s="81">
        <f t="shared" si="19"/>
        <v>0</v>
      </c>
      <c r="AA53" s="81">
        <f t="shared" si="20"/>
        <v>290</v>
      </c>
      <c r="AB53" s="81">
        <f t="shared" si="21"/>
        <v>171</v>
      </c>
      <c r="AC53" s="29">
        <f t="shared" si="11"/>
        <v>461</v>
      </c>
      <c r="AD53" s="30">
        <f t="shared" si="12"/>
        <v>0</v>
      </c>
      <c r="AE53" s="30"/>
      <c r="AF53" s="30">
        <f t="shared" si="13"/>
        <v>0</v>
      </c>
      <c r="AG53" s="30"/>
      <c r="AH53" s="30">
        <f t="shared" si="14"/>
        <v>1211</v>
      </c>
      <c r="AI53" s="30"/>
      <c r="AJ53" s="30">
        <f t="shared" si="15"/>
        <v>728</v>
      </c>
      <c r="AK53" s="30"/>
      <c r="AL53" s="30">
        <f t="shared" si="16"/>
        <v>1939</v>
      </c>
      <c r="AM53" s="37"/>
    </row>
    <row r="54" spans="1:66" s="5" customFormat="1" ht="15" customHeight="1" x14ac:dyDescent="0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7"/>
      <c r="M54" s="87"/>
      <c r="N54" s="52" t="s">
        <v>4</v>
      </c>
      <c r="O54" s="88" t="s">
        <v>5</v>
      </c>
      <c r="P54" s="52" t="s">
        <v>6</v>
      </c>
      <c r="Q54" s="88"/>
      <c r="R54" s="52" t="s">
        <v>7</v>
      </c>
      <c r="S54" s="88" t="s">
        <v>5</v>
      </c>
      <c r="T54" s="52" t="s">
        <v>8</v>
      </c>
      <c r="U54" s="89" t="s">
        <v>10</v>
      </c>
      <c r="V54" s="79"/>
      <c r="W54" s="7"/>
      <c r="X54" s="80">
        <f t="shared" si="17"/>
        <v>0.52083333333333304</v>
      </c>
      <c r="Y54" s="81">
        <f t="shared" si="18"/>
        <v>0</v>
      </c>
      <c r="Z54" s="81">
        <f t="shared" si="19"/>
        <v>0</v>
      </c>
      <c r="AA54" s="81">
        <f t="shared" si="20"/>
        <v>301</v>
      </c>
      <c r="AB54" s="81">
        <f t="shared" si="21"/>
        <v>202</v>
      </c>
      <c r="AC54" s="29">
        <f t="shared" si="11"/>
        <v>503</v>
      </c>
      <c r="AD54" s="30">
        <f t="shared" si="12"/>
        <v>0</v>
      </c>
      <c r="AE54" s="30"/>
      <c r="AF54" s="30">
        <f t="shared" si="13"/>
        <v>0</v>
      </c>
      <c r="AG54" s="30"/>
      <c r="AH54" s="30">
        <f t="shared" si="14"/>
        <v>1233</v>
      </c>
      <c r="AI54" s="30"/>
      <c r="AJ54" s="30">
        <f t="shared" si="15"/>
        <v>757</v>
      </c>
      <c r="AK54" s="30"/>
      <c r="AL54" s="30">
        <f t="shared" si="16"/>
        <v>1990</v>
      </c>
      <c r="AM54" s="37"/>
    </row>
    <row r="55" spans="1:66" s="5" customFormat="1" ht="22.5" customHeight="1" x14ac:dyDescent="0.2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7"/>
      <c r="M55" s="87"/>
      <c r="N55" s="90" t="str">
        <f>IF(OR(N52="",C52="")," ",(N52+C52))</f>
        <v xml:space="preserve"> </v>
      </c>
      <c r="O55" s="90"/>
      <c r="P55" s="90" t="str">
        <f>IF(OR(P52="",E52="")," ",(P52+E52))</f>
        <v xml:space="preserve"> </v>
      </c>
      <c r="Q55" s="90"/>
      <c r="R55" s="90">
        <f>IF(OR(R52="",G52="")," ",(R52+G52))</f>
        <v>17467</v>
      </c>
      <c r="S55" s="90" t="s">
        <v>5</v>
      </c>
      <c r="T55" s="90">
        <f>IF(OR(T52="",I52="")," ",(T52+I52))</f>
        <v>11833</v>
      </c>
      <c r="U55" s="91">
        <f>IF(OR(U52="",J52="")," ",(U52+J52))</f>
        <v>29300</v>
      </c>
      <c r="V55" s="84"/>
      <c r="W55" s="7"/>
      <c r="X55" s="80">
        <f t="shared" si="17"/>
        <v>0.53125</v>
      </c>
      <c r="Y55" s="81">
        <f t="shared" si="18"/>
        <v>0</v>
      </c>
      <c r="Z55" s="81">
        <f t="shared" si="19"/>
        <v>0</v>
      </c>
      <c r="AA55" s="81">
        <f t="shared" si="20"/>
        <v>307</v>
      </c>
      <c r="AB55" s="81">
        <f t="shared" si="21"/>
        <v>204</v>
      </c>
      <c r="AC55" s="29">
        <f t="shared" si="11"/>
        <v>511</v>
      </c>
      <c r="AD55" s="30">
        <f t="shared" si="12"/>
        <v>0</v>
      </c>
      <c r="AE55" s="30"/>
      <c r="AF55" s="30">
        <f t="shared" si="13"/>
        <v>0</v>
      </c>
      <c r="AG55" s="30"/>
      <c r="AH55" s="30">
        <f t="shared" si="14"/>
        <v>1219</v>
      </c>
      <c r="AI55" s="30"/>
      <c r="AJ55" s="30">
        <f t="shared" si="15"/>
        <v>754</v>
      </c>
      <c r="AK55" s="30"/>
      <c r="AL55" s="30">
        <f t="shared" si="16"/>
        <v>1973</v>
      </c>
      <c r="AM55" s="37"/>
    </row>
    <row r="56" spans="1:66" ht="22.5" customHeight="1" x14ac:dyDescent="0.25">
      <c r="A56" s="92"/>
      <c r="B56" s="87"/>
      <c r="C56" s="134" t="s">
        <v>11</v>
      </c>
      <c r="D56" s="134"/>
      <c r="E56" s="134"/>
      <c r="F56" s="134"/>
      <c r="G56" s="134"/>
      <c r="H56" s="134"/>
      <c r="I56" s="134"/>
      <c r="J56" s="134"/>
      <c r="K56" s="87"/>
      <c r="L56" s="87"/>
      <c r="M56" s="87"/>
      <c r="N56" s="134" t="s">
        <v>19</v>
      </c>
      <c r="O56" s="134"/>
      <c r="P56" s="134"/>
      <c r="Q56" s="134"/>
      <c r="R56" s="134"/>
      <c r="S56" s="134"/>
      <c r="T56" s="134"/>
      <c r="U56" s="134"/>
      <c r="V56" s="7"/>
      <c r="X56" s="80">
        <f t="shared" si="17"/>
        <v>0.54166666666666696</v>
      </c>
      <c r="Y56" s="81">
        <f t="shared" si="18"/>
        <v>0</v>
      </c>
      <c r="Z56" s="81">
        <f t="shared" si="19"/>
        <v>0</v>
      </c>
      <c r="AA56" s="81">
        <f t="shared" si="20"/>
        <v>313</v>
      </c>
      <c r="AB56" s="81">
        <f t="shared" si="21"/>
        <v>151</v>
      </c>
      <c r="AC56" s="29">
        <f t="shared" si="11"/>
        <v>464</v>
      </c>
      <c r="AD56" s="30">
        <f t="shared" si="12"/>
        <v>0</v>
      </c>
      <c r="AE56" s="30"/>
      <c r="AF56" s="30">
        <f t="shared" si="13"/>
        <v>0</v>
      </c>
      <c r="AG56" s="30"/>
      <c r="AH56" s="30">
        <f t="shared" si="14"/>
        <v>1201</v>
      </c>
      <c r="AI56" s="30"/>
      <c r="AJ56" s="30">
        <f t="shared" si="15"/>
        <v>745</v>
      </c>
      <c r="AK56" s="30"/>
      <c r="AL56" s="30">
        <f t="shared" si="16"/>
        <v>1946</v>
      </c>
      <c r="AM56" s="37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ht="18" x14ac:dyDescent="0.25">
      <c r="A57" s="93" t="s">
        <v>21</v>
      </c>
      <c r="B57" s="94"/>
      <c r="C57" s="95" t="str">
        <f>IF(C52="","",C52/$J$52)</f>
        <v/>
      </c>
      <c r="D57" s="95"/>
      <c r="E57" s="95" t="str">
        <f>IF(E52="","",E52/$J$52)</f>
        <v/>
      </c>
      <c r="F57" s="95"/>
      <c r="G57" s="95">
        <f>IF(G52="","",G52/$J$52)</f>
        <v>0.61967303453343126</v>
      </c>
      <c r="H57" s="95"/>
      <c r="I57" s="95">
        <f>IF(I52="","",I52/$J$52)</f>
        <v>0.38032696546656869</v>
      </c>
      <c r="J57" s="96">
        <f>IF(J52="","",J52/(J52+U52))</f>
        <v>0.37160409556313995</v>
      </c>
      <c r="K57" s="97"/>
      <c r="L57" s="94"/>
      <c r="M57" s="94"/>
      <c r="N57" s="95" t="str">
        <f>IF(N52="","",N52/$U$52)</f>
        <v/>
      </c>
      <c r="O57" s="95"/>
      <c r="P57" s="95" t="str">
        <f>IF(P52="","",P52/$U$52)</f>
        <v/>
      </c>
      <c r="Q57" s="95"/>
      <c r="R57" s="95">
        <f>IF(R52="","",R52/$U$52)</f>
        <v>0.58222898109928312</v>
      </c>
      <c r="S57" s="95"/>
      <c r="T57" s="95">
        <f>IF(T52="","",T52/$U$52)</f>
        <v>0.41777101890071694</v>
      </c>
      <c r="U57" s="96">
        <f>IF(U52="","",U52/(U52+J52))</f>
        <v>0.62839590443686011</v>
      </c>
      <c r="V57" s="7"/>
      <c r="X57" s="80">
        <f t="shared" si="17"/>
        <v>0.55208333333333304</v>
      </c>
      <c r="Y57" s="81">
        <f t="shared" si="18"/>
        <v>0</v>
      </c>
      <c r="Z57" s="81">
        <f t="shared" si="19"/>
        <v>0</v>
      </c>
      <c r="AA57" s="81">
        <f t="shared" si="20"/>
        <v>312</v>
      </c>
      <c r="AB57" s="81">
        <f t="shared" si="21"/>
        <v>200</v>
      </c>
      <c r="AC57" s="29">
        <f t="shared" si="11"/>
        <v>512</v>
      </c>
      <c r="AD57" s="30">
        <f t="shared" si="12"/>
        <v>0</v>
      </c>
      <c r="AE57" s="30"/>
      <c r="AF57" s="30">
        <f t="shared" si="13"/>
        <v>0</v>
      </c>
      <c r="AG57" s="30"/>
      <c r="AH57" s="30">
        <f t="shared" si="14"/>
        <v>1192</v>
      </c>
      <c r="AI57" s="30"/>
      <c r="AJ57" s="30">
        <f t="shared" si="15"/>
        <v>793</v>
      </c>
      <c r="AK57" s="30"/>
      <c r="AL57" s="30">
        <f t="shared" si="16"/>
        <v>1985</v>
      </c>
      <c r="AM57" s="37"/>
    </row>
    <row r="58" spans="1:66" ht="25.5" customHeight="1" x14ac:dyDescent="0.25">
      <c r="A58" s="98" t="s">
        <v>22</v>
      </c>
      <c r="B58" s="99"/>
      <c r="C58" s="100" t="str">
        <f>IF(AE10&lt;&gt;0,AE10,"")</f>
        <v/>
      </c>
      <c r="D58" s="100"/>
      <c r="E58" s="100" t="str">
        <f>IF(AG10&lt;&gt;0,AG10,"")</f>
        <v/>
      </c>
      <c r="F58" s="100"/>
      <c r="G58" s="100">
        <f>IF(AI10&lt;&gt;0,AI10,"")</f>
        <v>0.48958333333333298</v>
      </c>
      <c r="H58" s="100"/>
      <c r="I58" s="100">
        <f>IF(AK10&lt;&gt;0,AK10,"")</f>
        <v>0.3125</v>
      </c>
      <c r="J58" s="101">
        <f>IF(AM10&lt;&gt;0,AM10,"")</f>
        <v>0.48958333333333298</v>
      </c>
      <c r="K58" s="102"/>
      <c r="L58" s="103"/>
      <c r="M58" s="103"/>
      <c r="N58" s="100" t="str">
        <f>IF(AE90&lt;&gt;0,AE90,"")</f>
        <v/>
      </c>
      <c r="O58" s="100"/>
      <c r="P58" s="100" t="str">
        <f>IF(AG90&lt;&gt;0,AG90,"")</f>
        <v/>
      </c>
      <c r="Q58" s="100"/>
      <c r="R58" s="100">
        <f>IF(AI90&lt;&gt;0,AI90,"")</f>
        <v>0.70833333333333304</v>
      </c>
      <c r="S58" s="100"/>
      <c r="T58" s="100">
        <f>IF(AK90&lt;&gt;0,AK90,"")</f>
        <v>0.687499999999999</v>
      </c>
      <c r="U58" s="101">
        <f>IF(AM90&lt;&gt;0,AM90,"")</f>
        <v>0.687499999999999</v>
      </c>
      <c r="X58" s="80">
        <f t="shared" si="17"/>
        <v>0.5625</v>
      </c>
      <c r="Y58" s="81">
        <f t="shared" si="18"/>
        <v>0</v>
      </c>
      <c r="Z58" s="81">
        <f t="shared" si="19"/>
        <v>0</v>
      </c>
      <c r="AA58" s="81">
        <f t="shared" si="20"/>
        <v>287</v>
      </c>
      <c r="AB58" s="81">
        <f t="shared" si="21"/>
        <v>199</v>
      </c>
      <c r="AC58" s="29">
        <f t="shared" si="11"/>
        <v>486</v>
      </c>
      <c r="AD58" s="30">
        <f t="shared" si="12"/>
        <v>0</v>
      </c>
      <c r="AE58" s="30"/>
      <c r="AF58" s="30">
        <f t="shared" si="13"/>
        <v>0</v>
      </c>
      <c r="AG58" s="30"/>
      <c r="AH58" s="30">
        <f t="shared" si="14"/>
        <v>1143</v>
      </c>
      <c r="AI58" s="30"/>
      <c r="AJ58" s="30">
        <f t="shared" si="15"/>
        <v>798</v>
      </c>
      <c r="AK58" s="30"/>
      <c r="AL58" s="30">
        <f t="shared" si="16"/>
        <v>1941</v>
      </c>
      <c r="AM58" s="37"/>
    </row>
    <row r="59" spans="1:66" ht="23.25" customHeight="1" x14ac:dyDescent="0.25">
      <c r="A59" s="104" t="s">
        <v>23</v>
      </c>
      <c r="B59" s="105"/>
      <c r="C59" s="105" t="str">
        <f>IF(AE5&lt;&gt;0,AE5,"")</f>
        <v/>
      </c>
      <c r="D59" s="105"/>
      <c r="E59" s="105" t="str">
        <f>IF(AG5&lt;&gt;0,AG5,"")</f>
        <v/>
      </c>
      <c r="F59" s="105"/>
      <c r="G59" s="105">
        <f>IF(AI5&lt;&gt;0,AI5,"")</f>
        <v>1248</v>
      </c>
      <c r="H59" s="105"/>
      <c r="I59" s="105">
        <f>IF(AK5&lt;&gt;0,AK5,"")</f>
        <v>844</v>
      </c>
      <c r="J59" s="106">
        <f>IF(AM5&lt;&gt;0,AM5,"")</f>
        <v>1994</v>
      </c>
      <c r="K59" s="36"/>
      <c r="L59" s="107"/>
      <c r="M59" s="105"/>
      <c r="N59" s="108" t="str">
        <f>IF(AE85&lt;&gt;0,AE85,"")</f>
        <v/>
      </c>
      <c r="O59" s="109"/>
      <c r="P59" s="108" t="str">
        <f>IF(AG85&lt;&gt;0,AG85,"")</f>
        <v/>
      </c>
      <c r="Q59" s="109"/>
      <c r="R59" s="108">
        <f>IF(AI85&lt;&gt;0,SUM(AI91:AI94),"")</f>
        <v>1298</v>
      </c>
      <c r="S59" s="109"/>
      <c r="T59" s="108">
        <f>IF(AK85&lt;&gt;0,AK85,"")</f>
        <v>995</v>
      </c>
      <c r="U59" s="110">
        <f>IF(AM85&lt;&gt;0,AM85,"")</f>
        <v>2266</v>
      </c>
      <c r="X59" s="80">
        <f t="shared" si="17"/>
        <v>0.57291666666666596</v>
      </c>
      <c r="Y59" s="81">
        <f t="shared" si="18"/>
        <v>0</v>
      </c>
      <c r="Z59" s="81">
        <f t="shared" si="19"/>
        <v>0</v>
      </c>
      <c r="AA59" s="81">
        <f t="shared" si="20"/>
        <v>289</v>
      </c>
      <c r="AB59" s="81">
        <f t="shared" si="21"/>
        <v>195</v>
      </c>
      <c r="AC59" s="29">
        <f t="shared" si="11"/>
        <v>484</v>
      </c>
      <c r="AD59" s="30">
        <f t="shared" si="12"/>
        <v>0</v>
      </c>
      <c r="AE59" s="30"/>
      <c r="AF59" s="30">
        <f t="shared" si="13"/>
        <v>0</v>
      </c>
      <c r="AG59" s="30"/>
      <c r="AH59" s="30">
        <f t="shared" si="14"/>
        <v>1166</v>
      </c>
      <c r="AI59" s="30"/>
      <c r="AJ59" s="30">
        <f t="shared" si="15"/>
        <v>810</v>
      </c>
      <c r="AK59" s="30"/>
      <c r="AL59" s="30">
        <f t="shared" si="16"/>
        <v>1976</v>
      </c>
      <c r="AM59" s="37"/>
    </row>
    <row r="60" spans="1:66" ht="15.75" x14ac:dyDescent="0.25">
      <c r="A60" s="111" t="s">
        <v>24</v>
      </c>
      <c r="B60" s="112"/>
      <c r="C60" s="113" t="str">
        <f>IF(AE19&lt;&gt;0,AE19,"")</f>
        <v/>
      </c>
      <c r="D60" s="113"/>
      <c r="E60" s="113" t="str">
        <f>IF(AG19&lt;&gt;0,AG19,"")</f>
        <v/>
      </c>
      <c r="F60" s="113"/>
      <c r="G60" s="113">
        <f>IF(AI19&lt;&gt;0,AI19,"")</f>
        <v>0.93975903614457834</v>
      </c>
      <c r="H60" s="113"/>
      <c r="I60" s="113">
        <f>IF(AK19&lt;&gt;0,AK19,"")</f>
        <v>0.92951541850220265</v>
      </c>
      <c r="J60" s="114">
        <f>IF(AM19&lt;&gt;0,AM19,"")</f>
        <v>0.94771863117870725</v>
      </c>
      <c r="K60" s="74"/>
      <c r="L60" s="115"/>
      <c r="M60" s="116"/>
      <c r="N60" s="113" t="str">
        <f>IF(AE99&lt;&gt;0,AE99,"")</f>
        <v/>
      </c>
      <c r="O60" s="113"/>
      <c r="P60" s="113" t="str">
        <f>IF(AG99&lt;&gt;0,AG99,"")</f>
        <v/>
      </c>
      <c r="Q60" s="113"/>
      <c r="R60" s="113">
        <f>IF(AI99&lt;&gt;0,AI99,"")</f>
        <v>0.95722713864306785</v>
      </c>
      <c r="S60" s="113"/>
      <c r="T60" s="113">
        <f>IF(AK99&lt;&gt;0,AK99,"")</f>
        <v>0.92129629629629628</v>
      </c>
      <c r="U60" s="114">
        <f>IF(AM99&lt;&gt;0,AM99,"")</f>
        <v>0.97504302925989672</v>
      </c>
      <c r="X60" s="80">
        <f t="shared" si="17"/>
        <v>0.58333333333333304</v>
      </c>
      <c r="Y60" s="81">
        <f t="shared" si="18"/>
        <v>0</v>
      </c>
      <c r="Z60" s="81">
        <f t="shared" si="19"/>
        <v>0</v>
      </c>
      <c r="AA60" s="81">
        <f t="shared" si="20"/>
        <v>304</v>
      </c>
      <c r="AB60" s="81">
        <f t="shared" si="21"/>
        <v>199</v>
      </c>
      <c r="AC60" s="29">
        <f t="shared" si="11"/>
        <v>503</v>
      </c>
      <c r="AD60" s="30">
        <f t="shared" si="12"/>
        <v>0</v>
      </c>
      <c r="AE60" s="30"/>
      <c r="AF60" s="30">
        <f t="shared" si="13"/>
        <v>0</v>
      </c>
      <c r="AG60" s="30"/>
      <c r="AH60" s="30">
        <f t="shared" si="14"/>
        <v>1198</v>
      </c>
      <c r="AI60" s="30"/>
      <c r="AJ60" s="30">
        <f t="shared" si="15"/>
        <v>844</v>
      </c>
      <c r="AK60" s="30"/>
      <c r="AL60" s="30">
        <f t="shared" si="16"/>
        <v>2042</v>
      </c>
      <c r="AM60" s="37"/>
    </row>
    <row r="61" spans="1:66" ht="6" customHeight="1" x14ac:dyDescent="0.25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9"/>
      <c r="N61" s="120"/>
      <c r="O61" s="121"/>
      <c r="P61" s="120"/>
      <c r="Q61" s="121"/>
      <c r="R61" s="120"/>
      <c r="S61" s="121"/>
      <c r="T61" s="120"/>
      <c r="U61" s="120"/>
      <c r="X61" s="80">
        <f t="shared" si="17"/>
        <v>0.59375</v>
      </c>
      <c r="Y61" s="81">
        <f t="shared" si="18"/>
        <v>0</v>
      </c>
      <c r="Z61" s="81">
        <f t="shared" si="19"/>
        <v>0</v>
      </c>
      <c r="AA61" s="81">
        <f t="shared" si="20"/>
        <v>263</v>
      </c>
      <c r="AB61" s="81">
        <f t="shared" si="21"/>
        <v>205</v>
      </c>
      <c r="AC61" s="29">
        <f t="shared" si="11"/>
        <v>468</v>
      </c>
      <c r="AD61" s="30">
        <f t="shared" si="12"/>
        <v>0</v>
      </c>
      <c r="AE61" s="30"/>
      <c r="AF61" s="30">
        <f t="shared" si="13"/>
        <v>0</v>
      </c>
      <c r="AG61" s="30"/>
      <c r="AH61" s="30">
        <f t="shared" si="14"/>
        <v>1210</v>
      </c>
      <c r="AI61" s="30"/>
      <c r="AJ61" s="30">
        <f t="shared" si="15"/>
        <v>864</v>
      </c>
      <c r="AK61" s="30"/>
      <c r="AL61" s="30">
        <f t="shared" si="16"/>
        <v>2074</v>
      </c>
      <c r="AM61" s="37"/>
    </row>
    <row r="62" spans="1:66" ht="15.75" x14ac:dyDescent="0.25">
      <c r="A62" s="122"/>
      <c r="B62" s="87"/>
      <c r="C62" s="87"/>
      <c r="D62" s="87"/>
      <c r="E62" s="87"/>
      <c r="F62" s="87"/>
      <c r="G62" s="131" t="s">
        <v>26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87"/>
      <c r="T62" s="123"/>
      <c r="U62" s="123"/>
      <c r="X62" s="80">
        <f t="shared" si="17"/>
        <v>0.60416666666666596</v>
      </c>
      <c r="Y62" s="81">
        <f t="shared" si="18"/>
        <v>0</v>
      </c>
      <c r="Z62" s="81">
        <f t="shared" si="19"/>
        <v>0</v>
      </c>
      <c r="AA62" s="81">
        <f t="shared" si="20"/>
        <v>310</v>
      </c>
      <c r="AB62" s="81">
        <f t="shared" si="21"/>
        <v>211</v>
      </c>
      <c r="AC62" s="29">
        <f t="shared" si="11"/>
        <v>521</v>
      </c>
      <c r="AD62" s="30">
        <f t="shared" si="12"/>
        <v>0</v>
      </c>
      <c r="AE62" s="30"/>
      <c r="AF62" s="30">
        <f t="shared" si="13"/>
        <v>0</v>
      </c>
      <c r="AG62" s="30"/>
      <c r="AH62" s="30">
        <f t="shared" si="14"/>
        <v>1270</v>
      </c>
      <c r="AI62" s="30"/>
      <c r="AJ62" s="30">
        <f t="shared" si="15"/>
        <v>894</v>
      </c>
      <c r="AK62" s="30"/>
      <c r="AL62" s="30">
        <f t="shared" si="16"/>
        <v>2164</v>
      </c>
      <c r="AM62" s="37"/>
    </row>
    <row r="63" spans="1:66" ht="15.75" x14ac:dyDescent="0.25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  <c r="O63" s="118"/>
      <c r="P63" s="119"/>
      <c r="Q63" s="118"/>
      <c r="R63" s="119"/>
      <c r="S63" s="118"/>
      <c r="T63" s="119"/>
      <c r="U63" s="119"/>
      <c r="X63" s="80">
        <f t="shared" si="17"/>
        <v>0.61458333333333304</v>
      </c>
      <c r="Y63" s="81">
        <f t="shared" si="18"/>
        <v>0</v>
      </c>
      <c r="Z63" s="81">
        <f t="shared" si="19"/>
        <v>0</v>
      </c>
      <c r="AA63" s="81">
        <f t="shared" si="20"/>
        <v>321</v>
      </c>
      <c r="AB63" s="81">
        <f t="shared" si="21"/>
        <v>229</v>
      </c>
      <c r="AC63" s="29">
        <f t="shared" si="11"/>
        <v>550</v>
      </c>
      <c r="AD63" s="30">
        <f t="shared" si="12"/>
        <v>0</v>
      </c>
      <c r="AE63" s="30"/>
      <c r="AF63" s="30">
        <f t="shared" si="13"/>
        <v>0</v>
      </c>
      <c r="AG63" s="30"/>
      <c r="AH63" s="30">
        <f t="shared" si="14"/>
        <v>1282</v>
      </c>
      <c r="AI63" s="30"/>
      <c r="AJ63" s="30">
        <f t="shared" si="15"/>
        <v>896</v>
      </c>
      <c r="AK63" s="30"/>
      <c r="AL63" s="30">
        <f t="shared" si="16"/>
        <v>2178</v>
      </c>
      <c r="AM63" s="37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</row>
    <row r="64" spans="1:66" ht="15.75" x14ac:dyDescent="0.25">
      <c r="A64" s="124"/>
      <c r="X64" s="80">
        <f t="shared" si="17"/>
        <v>0.625</v>
      </c>
      <c r="Y64" s="81">
        <f t="shared" si="18"/>
        <v>0</v>
      </c>
      <c r="Z64" s="81">
        <f t="shared" si="19"/>
        <v>0</v>
      </c>
      <c r="AA64" s="81">
        <f t="shared" si="20"/>
        <v>316</v>
      </c>
      <c r="AB64" s="81">
        <f t="shared" si="21"/>
        <v>219</v>
      </c>
      <c r="AC64" s="29">
        <f t="shared" si="11"/>
        <v>535</v>
      </c>
      <c r="AD64" s="30">
        <f t="shared" si="12"/>
        <v>0</v>
      </c>
      <c r="AE64" s="30"/>
      <c r="AF64" s="30">
        <f t="shared" si="13"/>
        <v>0</v>
      </c>
      <c r="AG64" s="30"/>
      <c r="AH64" s="30">
        <f t="shared" si="14"/>
        <v>1269</v>
      </c>
      <c r="AI64" s="30"/>
      <c r="AJ64" s="30">
        <f t="shared" si="15"/>
        <v>905</v>
      </c>
      <c r="AK64" s="30"/>
      <c r="AL64" s="30">
        <f t="shared" si="16"/>
        <v>2174</v>
      </c>
      <c r="AM64" s="37"/>
    </row>
    <row r="65" spans="1:39" ht="15.75" x14ac:dyDescent="0.25">
      <c r="A65" s="124"/>
      <c r="X65" s="80">
        <f t="shared" si="17"/>
        <v>0.63541666666666596</v>
      </c>
      <c r="Y65" s="81">
        <f t="shared" si="18"/>
        <v>0</v>
      </c>
      <c r="Z65" s="81">
        <f t="shared" si="19"/>
        <v>0</v>
      </c>
      <c r="AA65" s="81">
        <f t="shared" si="20"/>
        <v>323</v>
      </c>
      <c r="AB65" s="81">
        <f t="shared" si="21"/>
        <v>235</v>
      </c>
      <c r="AC65" s="29">
        <f t="shared" si="11"/>
        <v>558</v>
      </c>
      <c r="AD65" s="30">
        <f t="shared" si="12"/>
        <v>0</v>
      </c>
      <c r="AE65" s="30"/>
      <c r="AF65" s="30">
        <f t="shared" si="13"/>
        <v>0</v>
      </c>
      <c r="AG65" s="30"/>
      <c r="AH65" s="30">
        <f t="shared" si="14"/>
        <v>1274</v>
      </c>
      <c r="AI65" s="30"/>
      <c r="AJ65" s="30">
        <f t="shared" si="15"/>
        <v>909</v>
      </c>
      <c r="AK65" s="30"/>
      <c r="AL65" s="30">
        <f t="shared" si="16"/>
        <v>2183</v>
      </c>
      <c r="AM65" s="37"/>
    </row>
    <row r="66" spans="1:39" ht="15.75" x14ac:dyDescent="0.25">
      <c r="A66" s="124"/>
      <c r="X66" s="80">
        <f t="shared" si="17"/>
        <v>0.64583333333333304</v>
      </c>
      <c r="Y66" s="81">
        <f t="shared" si="18"/>
        <v>0</v>
      </c>
      <c r="Z66" s="81">
        <f t="shared" si="19"/>
        <v>0</v>
      </c>
      <c r="AA66" s="125">
        <f t="shared" si="20"/>
        <v>322</v>
      </c>
      <c r="AB66" s="125">
        <f t="shared" si="21"/>
        <v>213</v>
      </c>
      <c r="AC66" s="29">
        <f t="shared" si="11"/>
        <v>535</v>
      </c>
      <c r="AD66" s="30">
        <f t="shared" si="12"/>
        <v>0</v>
      </c>
      <c r="AE66" s="30"/>
      <c r="AF66" s="30">
        <f t="shared" si="13"/>
        <v>0</v>
      </c>
      <c r="AG66" s="30"/>
      <c r="AH66" s="30">
        <f t="shared" si="14"/>
        <v>1274</v>
      </c>
      <c r="AI66" s="30"/>
      <c r="AJ66" s="30">
        <f t="shared" si="15"/>
        <v>872</v>
      </c>
      <c r="AK66" s="30"/>
      <c r="AL66" s="30">
        <f t="shared" si="16"/>
        <v>2146</v>
      </c>
      <c r="AM66" s="37"/>
    </row>
    <row r="67" spans="1:39" ht="15.75" x14ac:dyDescent="0.25">
      <c r="A67" s="124"/>
      <c r="X67" s="80">
        <f t="shared" si="17"/>
        <v>0.656249999999999</v>
      </c>
      <c r="Y67" s="81">
        <f t="shared" si="18"/>
        <v>0</v>
      </c>
      <c r="Z67" s="81">
        <f t="shared" si="19"/>
        <v>0</v>
      </c>
      <c r="AA67" s="81">
        <f t="shared" si="20"/>
        <v>308</v>
      </c>
      <c r="AB67" s="81">
        <f t="shared" si="21"/>
        <v>238</v>
      </c>
      <c r="AC67" s="29">
        <f t="shared" si="11"/>
        <v>546</v>
      </c>
      <c r="AD67" s="30">
        <f t="shared" si="12"/>
        <v>0</v>
      </c>
      <c r="AE67" s="30"/>
      <c r="AF67" s="30">
        <f t="shared" si="13"/>
        <v>0</v>
      </c>
      <c r="AG67" s="30"/>
      <c r="AH67" s="30">
        <f t="shared" si="14"/>
        <v>1263</v>
      </c>
      <c r="AI67" s="30"/>
      <c r="AJ67" s="30">
        <f t="shared" si="15"/>
        <v>904</v>
      </c>
      <c r="AK67" s="30"/>
      <c r="AL67" s="30">
        <f t="shared" si="16"/>
        <v>2167</v>
      </c>
      <c r="AM67" s="37"/>
    </row>
    <row r="68" spans="1:39" ht="15.75" x14ac:dyDescent="0.25">
      <c r="A68" s="124"/>
      <c r="X68" s="80">
        <f t="shared" si="17"/>
        <v>0.66666666666666596</v>
      </c>
      <c r="Y68" s="81">
        <f t="shared" si="18"/>
        <v>0</v>
      </c>
      <c r="Z68" s="81">
        <f t="shared" si="19"/>
        <v>0</v>
      </c>
      <c r="AA68" s="81">
        <f t="shared" si="20"/>
        <v>321</v>
      </c>
      <c r="AB68" s="81">
        <f t="shared" si="21"/>
        <v>223</v>
      </c>
      <c r="AC68" s="29">
        <f t="shared" ref="AC68:AC99" si="22">SUM(Y68:AB68)</f>
        <v>544</v>
      </c>
      <c r="AD68" s="30">
        <f t="shared" ref="AD68:AD99" si="23">SUM(Y68:Y71)</f>
        <v>0</v>
      </c>
      <c r="AE68" s="30"/>
      <c r="AF68" s="30">
        <f t="shared" ref="AF68:AF99" si="24">SUM(Z68:Z71)</f>
        <v>0</v>
      </c>
      <c r="AG68" s="30"/>
      <c r="AH68" s="30">
        <f t="shared" ref="AH68:AH99" si="25">SUM(AA68:AA71)</f>
        <v>1268</v>
      </c>
      <c r="AI68" s="30"/>
      <c r="AJ68" s="30">
        <f t="shared" ref="AJ68:AJ99" si="26">SUM(AB68:AB71)</f>
        <v>904</v>
      </c>
      <c r="AK68" s="30"/>
      <c r="AL68" s="30">
        <f t="shared" ref="AL68:AL99" si="27">SUM(AD68+AF68+AH68+AJ68)</f>
        <v>2172</v>
      </c>
      <c r="AM68" s="37"/>
    </row>
    <row r="69" spans="1:39" ht="15.75" x14ac:dyDescent="0.25">
      <c r="A69" s="124"/>
      <c r="X69" s="80">
        <f t="shared" si="17"/>
        <v>0.67708333333333304</v>
      </c>
      <c r="Y69" s="81">
        <f t="shared" si="18"/>
        <v>0</v>
      </c>
      <c r="Z69" s="81">
        <f t="shared" si="19"/>
        <v>0</v>
      </c>
      <c r="AA69" s="81">
        <f t="shared" si="20"/>
        <v>323</v>
      </c>
      <c r="AB69" s="81">
        <f t="shared" si="21"/>
        <v>198</v>
      </c>
      <c r="AC69" s="29">
        <f t="shared" si="22"/>
        <v>521</v>
      </c>
      <c r="AD69" s="30">
        <f t="shared" si="23"/>
        <v>0</v>
      </c>
      <c r="AE69" s="30"/>
      <c r="AF69" s="30">
        <f t="shared" si="24"/>
        <v>0</v>
      </c>
      <c r="AG69" s="30"/>
      <c r="AH69" s="30">
        <f t="shared" si="25"/>
        <v>1286</v>
      </c>
      <c r="AI69" s="30"/>
      <c r="AJ69" s="30">
        <f t="shared" si="26"/>
        <v>923</v>
      </c>
      <c r="AK69" s="30"/>
      <c r="AL69" s="30">
        <f t="shared" si="27"/>
        <v>2209</v>
      </c>
      <c r="AM69" s="37"/>
    </row>
    <row r="70" spans="1:39" ht="15.75" x14ac:dyDescent="0.25">
      <c r="A70" s="124"/>
      <c r="X70" s="80">
        <f t="shared" si="17"/>
        <v>0.687499999999999</v>
      </c>
      <c r="Y70" s="81">
        <f t="shared" si="18"/>
        <v>0</v>
      </c>
      <c r="Z70" s="81">
        <f t="shared" si="19"/>
        <v>0</v>
      </c>
      <c r="AA70" s="81">
        <f t="shared" si="20"/>
        <v>311</v>
      </c>
      <c r="AB70" s="81">
        <f t="shared" si="21"/>
        <v>245</v>
      </c>
      <c r="AC70" s="29">
        <f t="shared" si="22"/>
        <v>556</v>
      </c>
      <c r="AD70" s="30">
        <f t="shared" si="23"/>
        <v>0</v>
      </c>
      <c r="AE70" s="30"/>
      <c r="AF70" s="30">
        <f t="shared" si="24"/>
        <v>0</v>
      </c>
      <c r="AG70" s="30"/>
      <c r="AH70" s="30">
        <f t="shared" si="25"/>
        <v>1271</v>
      </c>
      <c r="AI70" s="30"/>
      <c r="AJ70" s="30">
        <f t="shared" si="26"/>
        <v>995</v>
      </c>
      <c r="AK70" s="30"/>
      <c r="AL70" s="30">
        <f t="shared" si="27"/>
        <v>2266</v>
      </c>
      <c r="AM70" s="37"/>
    </row>
    <row r="71" spans="1:39" ht="15.75" x14ac:dyDescent="0.25">
      <c r="A71" s="124"/>
      <c r="X71" s="80">
        <f t="shared" si="17"/>
        <v>0.69791666666666596</v>
      </c>
      <c r="Y71" s="81">
        <f t="shared" si="18"/>
        <v>0</v>
      </c>
      <c r="Z71" s="81">
        <f t="shared" si="19"/>
        <v>0</v>
      </c>
      <c r="AA71" s="81">
        <f t="shared" si="20"/>
        <v>313</v>
      </c>
      <c r="AB71" s="81">
        <f t="shared" si="21"/>
        <v>238</v>
      </c>
      <c r="AC71" s="29">
        <f t="shared" si="22"/>
        <v>551</v>
      </c>
      <c r="AD71" s="30">
        <f t="shared" si="23"/>
        <v>0</v>
      </c>
      <c r="AE71" s="30"/>
      <c r="AF71" s="30">
        <f t="shared" si="24"/>
        <v>0</v>
      </c>
      <c r="AG71" s="30"/>
      <c r="AH71" s="30">
        <f t="shared" si="25"/>
        <v>1282</v>
      </c>
      <c r="AI71" s="30"/>
      <c r="AJ71" s="30">
        <f t="shared" si="26"/>
        <v>972</v>
      </c>
      <c r="AK71" s="30"/>
      <c r="AL71" s="30">
        <f t="shared" si="27"/>
        <v>2254</v>
      </c>
      <c r="AM71" s="37"/>
    </row>
    <row r="72" spans="1:39" ht="15.75" x14ac:dyDescent="0.25">
      <c r="A72" s="124"/>
      <c r="X72" s="80">
        <f t="shared" si="17"/>
        <v>0.70833333333333304</v>
      </c>
      <c r="Y72" s="81">
        <f t="shared" si="18"/>
        <v>0</v>
      </c>
      <c r="Z72" s="81">
        <f t="shared" si="19"/>
        <v>0</v>
      </c>
      <c r="AA72" s="81">
        <f t="shared" si="20"/>
        <v>339</v>
      </c>
      <c r="AB72" s="81">
        <f t="shared" si="21"/>
        <v>242</v>
      </c>
      <c r="AC72" s="29">
        <f t="shared" si="22"/>
        <v>581</v>
      </c>
      <c r="AD72" s="30">
        <f t="shared" si="23"/>
        <v>0</v>
      </c>
      <c r="AE72" s="30"/>
      <c r="AF72" s="30">
        <f t="shared" si="24"/>
        <v>0</v>
      </c>
      <c r="AG72" s="30"/>
      <c r="AH72" s="30">
        <f t="shared" si="25"/>
        <v>1298</v>
      </c>
      <c r="AI72" s="30"/>
      <c r="AJ72" s="30">
        <f t="shared" si="26"/>
        <v>964</v>
      </c>
      <c r="AK72" s="30"/>
      <c r="AL72" s="30">
        <f t="shared" si="27"/>
        <v>2262</v>
      </c>
      <c r="AM72" s="37"/>
    </row>
    <row r="73" spans="1:39" ht="15.75" x14ac:dyDescent="0.25">
      <c r="A73" s="124"/>
      <c r="X73" s="80">
        <f t="shared" si="17"/>
        <v>0.718749999999999</v>
      </c>
      <c r="Y73" s="81">
        <f t="shared" si="18"/>
        <v>0</v>
      </c>
      <c r="Z73" s="81">
        <f t="shared" si="19"/>
        <v>0</v>
      </c>
      <c r="AA73" s="81">
        <f t="shared" si="20"/>
        <v>308</v>
      </c>
      <c r="AB73" s="81">
        <f t="shared" si="21"/>
        <v>270</v>
      </c>
      <c r="AC73" s="29">
        <f t="shared" si="22"/>
        <v>578</v>
      </c>
      <c r="AD73" s="30">
        <f t="shared" si="23"/>
        <v>0</v>
      </c>
      <c r="AE73" s="30"/>
      <c r="AF73" s="30">
        <f t="shared" si="24"/>
        <v>0</v>
      </c>
      <c r="AG73" s="30"/>
      <c r="AH73" s="30">
        <f t="shared" si="25"/>
        <v>1265</v>
      </c>
      <c r="AI73" s="30"/>
      <c r="AJ73" s="30">
        <f t="shared" si="26"/>
        <v>926</v>
      </c>
      <c r="AK73" s="30"/>
      <c r="AL73" s="30">
        <f t="shared" si="27"/>
        <v>2191</v>
      </c>
      <c r="AM73" s="37"/>
    </row>
    <row r="74" spans="1:39" ht="15.75" x14ac:dyDescent="0.25">
      <c r="A74" s="124"/>
      <c r="X74" s="80">
        <f t="shared" si="17"/>
        <v>0.72916666666666596</v>
      </c>
      <c r="Y74" s="81">
        <f t="shared" si="18"/>
        <v>0</v>
      </c>
      <c r="Z74" s="81">
        <f t="shared" si="19"/>
        <v>0</v>
      </c>
      <c r="AA74" s="81">
        <f t="shared" si="20"/>
        <v>322</v>
      </c>
      <c r="AB74" s="81">
        <f t="shared" si="21"/>
        <v>222</v>
      </c>
      <c r="AC74" s="29">
        <f t="shared" si="22"/>
        <v>544</v>
      </c>
      <c r="AD74" s="30">
        <f t="shared" si="23"/>
        <v>0</v>
      </c>
      <c r="AE74" s="30"/>
      <c r="AF74" s="30">
        <f t="shared" si="24"/>
        <v>0</v>
      </c>
      <c r="AG74" s="30"/>
      <c r="AH74" s="30">
        <f t="shared" si="25"/>
        <v>1212</v>
      </c>
      <c r="AI74" s="30"/>
      <c r="AJ74" s="30">
        <f t="shared" si="26"/>
        <v>864</v>
      </c>
      <c r="AK74" s="30"/>
      <c r="AL74" s="30">
        <f t="shared" si="27"/>
        <v>2076</v>
      </c>
      <c r="AM74" s="37"/>
    </row>
    <row r="75" spans="1:39" ht="15.75" x14ac:dyDescent="0.25">
      <c r="A75" s="124"/>
      <c r="X75" s="80">
        <f t="shared" si="17"/>
        <v>0.73958333333333204</v>
      </c>
      <c r="Y75" s="81">
        <f t="shared" si="18"/>
        <v>0</v>
      </c>
      <c r="Z75" s="81">
        <f t="shared" si="19"/>
        <v>0</v>
      </c>
      <c r="AA75" s="81">
        <f t="shared" si="20"/>
        <v>329</v>
      </c>
      <c r="AB75" s="81">
        <f t="shared" si="21"/>
        <v>230</v>
      </c>
      <c r="AC75" s="29">
        <f t="shared" si="22"/>
        <v>559</v>
      </c>
      <c r="AD75" s="30">
        <f t="shared" si="23"/>
        <v>0</v>
      </c>
      <c r="AE75" s="30"/>
      <c r="AF75" s="30">
        <f t="shared" si="24"/>
        <v>0</v>
      </c>
      <c r="AG75" s="30"/>
      <c r="AH75" s="30">
        <f t="shared" si="25"/>
        <v>1154</v>
      </c>
      <c r="AI75" s="30"/>
      <c r="AJ75" s="30">
        <f t="shared" si="26"/>
        <v>816</v>
      </c>
      <c r="AK75" s="30"/>
      <c r="AL75" s="30">
        <f t="shared" si="27"/>
        <v>1970</v>
      </c>
      <c r="AM75" s="37"/>
    </row>
    <row r="76" spans="1:39" ht="15.75" x14ac:dyDescent="0.25">
      <c r="A76" s="124"/>
      <c r="X76" s="80">
        <f t="shared" si="17"/>
        <v>0.749999999999999</v>
      </c>
      <c r="Y76" s="81">
        <f t="shared" si="18"/>
        <v>0</v>
      </c>
      <c r="Z76" s="81">
        <f t="shared" si="19"/>
        <v>0</v>
      </c>
      <c r="AA76" s="81">
        <f t="shared" si="20"/>
        <v>306</v>
      </c>
      <c r="AB76" s="81">
        <f t="shared" si="21"/>
        <v>204</v>
      </c>
      <c r="AC76" s="29">
        <f t="shared" si="22"/>
        <v>510</v>
      </c>
      <c r="AD76" s="30">
        <f t="shared" si="23"/>
        <v>0</v>
      </c>
      <c r="AE76" s="30"/>
      <c r="AF76" s="30">
        <f t="shared" si="24"/>
        <v>0</v>
      </c>
      <c r="AG76" s="30"/>
      <c r="AH76" s="30">
        <f t="shared" si="25"/>
        <v>1114</v>
      </c>
      <c r="AI76" s="30"/>
      <c r="AJ76" s="30">
        <f t="shared" si="26"/>
        <v>764</v>
      </c>
      <c r="AK76" s="30"/>
      <c r="AL76" s="30">
        <f t="shared" si="27"/>
        <v>1878</v>
      </c>
      <c r="AM76" s="37"/>
    </row>
    <row r="77" spans="1:39" ht="15.75" x14ac:dyDescent="0.25">
      <c r="A77" s="124"/>
      <c r="X77" s="80">
        <f t="shared" si="17"/>
        <v>0.76041666666666596</v>
      </c>
      <c r="Y77" s="81">
        <f t="shared" si="18"/>
        <v>0</v>
      </c>
      <c r="Z77" s="81">
        <f t="shared" si="19"/>
        <v>0</v>
      </c>
      <c r="AA77" s="81">
        <f t="shared" si="20"/>
        <v>255</v>
      </c>
      <c r="AB77" s="81">
        <f t="shared" si="21"/>
        <v>208</v>
      </c>
      <c r="AC77" s="29">
        <f t="shared" si="22"/>
        <v>463</v>
      </c>
      <c r="AD77" s="30">
        <f t="shared" si="23"/>
        <v>0</v>
      </c>
      <c r="AE77" s="30"/>
      <c r="AF77" s="30">
        <f t="shared" si="24"/>
        <v>0</v>
      </c>
      <c r="AG77" s="30"/>
      <c r="AH77" s="30">
        <f t="shared" si="25"/>
        <v>1058</v>
      </c>
      <c r="AI77" s="30"/>
      <c r="AJ77" s="30">
        <f t="shared" si="26"/>
        <v>769</v>
      </c>
      <c r="AK77" s="30"/>
      <c r="AL77" s="30">
        <f t="shared" si="27"/>
        <v>1827</v>
      </c>
      <c r="AM77" s="37"/>
    </row>
    <row r="78" spans="1:39" ht="15.75" x14ac:dyDescent="0.25">
      <c r="A78" s="124"/>
      <c r="X78" s="80">
        <f t="shared" si="17"/>
        <v>0.77083333333333204</v>
      </c>
      <c r="Y78" s="81">
        <f t="shared" si="18"/>
        <v>0</v>
      </c>
      <c r="Z78" s="81">
        <f t="shared" si="19"/>
        <v>0</v>
      </c>
      <c r="AA78" s="81">
        <f t="shared" si="20"/>
        <v>264</v>
      </c>
      <c r="AB78" s="81">
        <f t="shared" si="21"/>
        <v>174</v>
      </c>
      <c r="AC78" s="29">
        <f t="shared" si="22"/>
        <v>438</v>
      </c>
      <c r="AD78" s="30">
        <f t="shared" si="23"/>
        <v>0</v>
      </c>
      <c r="AE78" s="30"/>
      <c r="AF78" s="30">
        <f t="shared" si="24"/>
        <v>0</v>
      </c>
      <c r="AG78" s="30"/>
      <c r="AH78" s="30">
        <f t="shared" si="25"/>
        <v>1017</v>
      </c>
      <c r="AI78" s="30"/>
      <c r="AJ78" s="30">
        <f t="shared" si="26"/>
        <v>720</v>
      </c>
      <c r="AK78" s="30"/>
      <c r="AL78" s="30">
        <f t="shared" si="27"/>
        <v>1737</v>
      </c>
      <c r="AM78" s="37"/>
    </row>
    <row r="79" spans="1:39" ht="15.75" x14ac:dyDescent="0.25">
      <c r="A79" s="124"/>
      <c r="X79" s="80">
        <f t="shared" si="17"/>
        <v>0.781249999999999</v>
      </c>
      <c r="Y79" s="81">
        <f t="shared" si="18"/>
        <v>0</v>
      </c>
      <c r="Z79" s="81">
        <f t="shared" si="19"/>
        <v>0</v>
      </c>
      <c r="AA79" s="81">
        <f t="shared" si="20"/>
        <v>289</v>
      </c>
      <c r="AB79" s="81">
        <f t="shared" si="21"/>
        <v>178</v>
      </c>
      <c r="AC79" s="29">
        <f t="shared" si="22"/>
        <v>467</v>
      </c>
      <c r="AD79" s="30">
        <f t="shared" si="23"/>
        <v>0</v>
      </c>
      <c r="AE79" s="30"/>
      <c r="AF79" s="30">
        <f t="shared" si="24"/>
        <v>0</v>
      </c>
      <c r="AG79" s="30"/>
      <c r="AH79" s="30">
        <f t="shared" si="25"/>
        <v>912</v>
      </c>
      <c r="AI79" s="30"/>
      <c r="AJ79" s="30">
        <f t="shared" si="26"/>
        <v>701</v>
      </c>
      <c r="AK79" s="30"/>
      <c r="AL79" s="30">
        <f t="shared" si="27"/>
        <v>1613</v>
      </c>
      <c r="AM79" s="37"/>
    </row>
    <row r="80" spans="1:39" ht="15.75" x14ac:dyDescent="0.25">
      <c r="A80" s="124"/>
      <c r="X80" s="80">
        <f t="shared" si="17"/>
        <v>0.79166666666666596</v>
      </c>
      <c r="Y80" s="81">
        <f t="shared" si="18"/>
        <v>0</v>
      </c>
      <c r="Z80" s="81">
        <f t="shared" si="19"/>
        <v>0</v>
      </c>
      <c r="AA80" s="81">
        <f t="shared" si="20"/>
        <v>250</v>
      </c>
      <c r="AB80" s="81">
        <f t="shared" si="21"/>
        <v>209</v>
      </c>
      <c r="AC80" s="29">
        <f t="shared" si="22"/>
        <v>459</v>
      </c>
      <c r="AD80" s="30">
        <f t="shared" si="23"/>
        <v>0</v>
      </c>
      <c r="AE80" s="30"/>
      <c r="AF80" s="30">
        <f t="shared" si="24"/>
        <v>0</v>
      </c>
      <c r="AG80" s="30"/>
      <c r="AH80" s="30">
        <f t="shared" si="25"/>
        <v>788</v>
      </c>
      <c r="AI80" s="30"/>
      <c r="AJ80" s="30">
        <f t="shared" si="26"/>
        <v>653</v>
      </c>
      <c r="AK80" s="30"/>
      <c r="AL80" s="30">
        <f t="shared" si="27"/>
        <v>1441</v>
      </c>
      <c r="AM80" s="37"/>
    </row>
    <row r="81" spans="1:39" ht="15.75" x14ac:dyDescent="0.25">
      <c r="A81" s="124"/>
      <c r="X81" s="80">
        <f t="shared" si="17"/>
        <v>0.80208333333333204</v>
      </c>
      <c r="Y81" s="81">
        <f t="shared" si="18"/>
        <v>0</v>
      </c>
      <c r="Z81" s="81">
        <f t="shared" si="19"/>
        <v>0</v>
      </c>
      <c r="AA81" s="81">
        <f t="shared" si="20"/>
        <v>214</v>
      </c>
      <c r="AB81" s="81">
        <f t="shared" si="21"/>
        <v>159</v>
      </c>
      <c r="AC81" s="29">
        <f t="shared" si="22"/>
        <v>373</v>
      </c>
      <c r="AD81" s="30">
        <f t="shared" si="23"/>
        <v>0</v>
      </c>
      <c r="AE81" s="30"/>
      <c r="AF81" s="30">
        <f t="shared" si="24"/>
        <v>0</v>
      </c>
      <c r="AG81" s="30"/>
      <c r="AH81" s="30">
        <f t="shared" si="25"/>
        <v>676</v>
      </c>
      <c r="AI81" s="30"/>
      <c r="AJ81" s="30">
        <f t="shared" si="26"/>
        <v>575</v>
      </c>
      <c r="AK81" s="30"/>
      <c r="AL81" s="30">
        <f t="shared" si="27"/>
        <v>1251</v>
      </c>
      <c r="AM81" s="37"/>
    </row>
    <row r="82" spans="1:39" ht="15.75" x14ac:dyDescent="0.25">
      <c r="A82" s="124"/>
      <c r="X82" s="80">
        <f t="shared" si="17"/>
        <v>0.812499999999999</v>
      </c>
      <c r="Y82" s="81">
        <f t="shared" si="18"/>
        <v>0</v>
      </c>
      <c r="Z82" s="81">
        <f t="shared" si="19"/>
        <v>0</v>
      </c>
      <c r="AA82" s="81">
        <f t="shared" si="20"/>
        <v>159</v>
      </c>
      <c r="AB82" s="81">
        <f t="shared" si="21"/>
        <v>155</v>
      </c>
      <c r="AC82" s="29">
        <f t="shared" si="22"/>
        <v>314</v>
      </c>
      <c r="AD82" s="30">
        <f t="shared" si="23"/>
        <v>0</v>
      </c>
      <c r="AE82" s="30"/>
      <c r="AF82" s="30">
        <f t="shared" si="24"/>
        <v>0</v>
      </c>
      <c r="AG82" s="30"/>
      <c r="AH82" s="30">
        <f t="shared" si="25"/>
        <v>628</v>
      </c>
      <c r="AI82" s="30"/>
      <c r="AJ82" s="30">
        <f t="shared" si="26"/>
        <v>536</v>
      </c>
      <c r="AK82" s="30"/>
      <c r="AL82" s="30">
        <f t="shared" si="27"/>
        <v>1164</v>
      </c>
      <c r="AM82" s="37"/>
    </row>
    <row r="83" spans="1:39" ht="15.75" x14ac:dyDescent="0.25">
      <c r="A83" s="124"/>
      <c r="X83" s="80">
        <f t="shared" si="17"/>
        <v>0.82291666666666596</v>
      </c>
      <c r="Y83" s="81">
        <f t="shared" si="18"/>
        <v>0</v>
      </c>
      <c r="Z83" s="81">
        <f t="shared" si="19"/>
        <v>0</v>
      </c>
      <c r="AA83" s="81">
        <f t="shared" si="20"/>
        <v>165</v>
      </c>
      <c r="AB83" s="81">
        <f t="shared" si="21"/>
        <v>130</v>
      </c>
      <c r="AC83" s="29">
        <f t="shared" si="22"/>
        <v>295</v>
      </c>
      <c r="AD83" s="30">
        <f t="shared" si="23"/>
        <v>0</v>
      </c>
      <c r="AE83" s="30"/>
      <c r="AF83" s="30">
        <f t="shared" si="24"/>
        <v>0</v>
      </c>
      <c r="AG83" s="30"/>
      <c r="AH83" s="30">
        <f t="shared" si="25"/>
        <v>611</v>
      </c>
      <c r="AI83" s="30"/>
      <c r="AJ83" s="30">
        <f t="shared" si="26"/>
        <v>487</v>
      </c>
      <c r="AK83" s="30"/>
      <c r="AL83" s="30">
        <f t="shared" si="27"/>
        <v>1098</v>
      </c>
      <c r="AM83" s="37"/>
    </row>
    <row r="84" spans="1:39" ht="15.75" x14ac:dyDescent="0.25">
      <c r="A84" s="124"/>
      <c r="X84" s="80">
        <f t="shared" si="17"/>
        <v>0.83333333333333204</v>
      </c>
      <c r="Y84" s="81">
        <f t="shared" si="18"/>
        <v>0</v>
      </c>
      <c r="Z84" s="81">
        <f t="shared" si="19"/>
        <v>0</v>
      </c>
      <c r="AA84" s="81">
        <f t="shared" si="20"/>
        <v>138</v>
      </c>
      <c r="AB84" s="81">
        <f t="shared" si="21"/>
        <v>131</v>
      </c>
      <c r="AC84" s="29">
        <f t="shared" si="22"/>
        <v>269</v>
      </c>
      <c r="AD84" s="30">
        <f t="shared" si="23"/>
        <v>0</v>
      </c>
      <c r="AE84" t="s">
        <v>12</v>
      </c>
      <c r="AF84" s="30">
        <f t="shared" si="24"/>
        <v>0</v>
      </c>
      <c r="AG84" t="s">
        <v>12</v>
      </c>
      <c r="AH84" s="30">
        <f t="shared" si="25"/>
        <v>593</v>
      </c>
      <c r="AI84" t="s">
        <v>12</v>
      </c>
      <c r="AJ84" s="30">
        <f t="shared" si="26"/>
        <v>459</v>
      </c>
      <c r="AK84" t="s">
        <v>12</v>
      </c>
      <c r="AL84" s="30">
        <f t="shared" si="27"/>
        <v>1052</v>
      </c>
      <c r="AM84" t="s">
        <v>12</v>
      </c>
    </row>
    <row r="85" spans="1:39" ht="15.75" x14ac:dyDescent="0.25">
      <c r="A85" s="124"/>
      <c r="X85" s="80">
        <f t="shared" si="17"/>
        <v>0.843749999999999</v>
      </c>
      <c r="Y85" s="81">
        <f t="shared" si="18"/>
        <v>0</v>
      </c>
      <c r="Z85" s="81">
        <f t="shared" si="19"/>
        <v>0</v>
      </c>
      <c r="AA85" s="81">
        <f t="shared" si="20"/>
        <v>166</v>
      </c>
      <c r="AB85" s="81">
        <f t="shared" si="21"/>
        <v>120</v>
      </c>
      <c r="AC85" s="29">
        <f t="shared" si="22"/>
        <v>286</v>
      </c>
      <c r="AD85" s="30">
        <f t="shared" si="23"/>
        <v>0</v>
      </c>
      <c r="AE85" s="30">
        <f>MAX(AD52:AD99)</f>
        <v>0</v>
      </c>
      <c r="AF85" s="30">
        <f t="shared" si="24"/>
        <v>0</v>
      </c>
      <c r="AG85" s="30">
        <f>MAX(AF52:AF99)</f>
        <v>0</v>
      </c>
      <c r="AH85" s="30">
        <f t="shared" si="25"/>
        <v>551</v>
      </c>
      <c r="AI85" s="30">
        <f>MAX(AH52:AH99)</f>
        <v>1298</v>
      </c>
      <c r="AJ85" s="30">
        <f t="shared" si="26"/>
        <v>432</v>
      </c>
      <c r="AK85" s="30">
        <f>MAX(AJ52:AJ99)</f>
        <v>995</v>
      </c>
      <c r="AL85" s="30">
        <f t="shared" si="27"/>
        <v>983</v>
      </c>
      <c r="AM85" s="37">
        <f>MAX(AL52:AL99)</f>
        <v>2266</v>
      </c>
    </row>
    <row r="86" spans="1:39" ht="15.75" x14ac:dyDescent="0.25">
      <c r="A86" s="124"/>
      <c r="X86" s="80">
        <f t="shared" si="17"/>
        <v>0.85416666666666496</v>
      </c>
      <c r="Y86" s="81">
        <f t="shared" si="18"/>
        <v>0</v>
      </c>
      <c r="Z86" s="81">
        <f t="shared" si="19"/>
        <v>0</v>
      </c>
      <c r="AA86" s="81">
        <f t="shared" si="20"/>
        <v>142</v>
      </c>
      <c r="AB86" s="81">
        <f t="shared" si="21"/>
        <v>106</v>
      </c>
      <c r="AC86" s="29">
        <f t="shared" si="22"/>
        <v>248</v>
      </c>
      <c r="AD86" s="30">
        <f t="shared" si="23"/>
        <v>0</v>
      </c>
      <c r="AE86" s="29" t="s">
        <v>13</v>
      </c>
      <c r="AF86" s="30">
        <f t="shared" si="24"/>
        <v>0</v>
      </c>
      <c r="AG86" s="29" t="s">
        <v>13</v>
      </c>
      <c r="AH86" s="30">
        <f t="shared" si="25"/>
        <v>510</v>
      </c>
      <c r="AI86" s="29" t="s">
        <v>13</v>
      </c>
      <c r="AJ86" s="30">
        <f t="shared" si="26"/>
        <v>401</v>
      </c>
      <c r="AK86" s="29" t="s">
        <v>13</v>
      </c>
      <c r="AL86" s="30">
        <f t="shared" si="27"/>
        <v>911</v>
      </c>
      <c r="AM86" s="31" t="s">
        <v>13</v>
      </c>
    </row>
    <row r="87" spans="1:39" ht="15.75" x14ac:dyDescent="0.25">
      <c r="A87" s="124"/>
      <c r="X87" s="80">
        <f t="shared" si="17"/>
        <v>0.86458333333333204</v>
      </c>
      <c r="Y87" s="81">
        <f t="shared" si="18"/>
        <v>0</v>
      </c>
      <c r="Z87" s="81">
        <f t="shared" si="19"/>
        <v>0</v>
      </c>
      <c r="AA87" s="81">
        <f t="shared" si="20"/>
        <v>147</v>
      </c>
      <c r="AB87" s="81">
        <f t="shared" si="21"/>
        <v>102</v>
      </c>
      <c r="AC87" s="29">
        <f t="shared" si="22"/>
        <v>249</v>
      </c>
      <c r="AD87" s="30">
        <f t="shared" si="23"/>
        <v>0</v>
      </c>
      <c r="AE87" s="30">
        <f>MATCH(AE85,AD52:AD99,0)</f>
        <v>1</v>
      </c>
      <c r="AF87" s="30">
        <f t="shared" si="24"/>
        <v>0</v>
      </c>
      <c r="AG87" s="30">
        <f>MATCH(AG85,AF52:AF99,0)</f>
        <v>1</v>
      </c>
      <c r="AH87" s="30">
        <f t="shared" si="25"/>
        <v>445</v>
      </c>
      <c r="AI87" s="30">
        <f>MATCH(AI85,AH52:AH99,0)</f>
        <v>21</v>
      </c>
      <c r="AJ87" s="30">
        <f t="shared" si="26"/>
        <v>362</v>
      </c>
      <c r="AK87" s="30">
        <f>MATCH(AK85,AJ52:AJ99,0)</f>
        <v>19</v>
      </c>
      <c r="AL87" s="30">
        <f t="shared" si="27"/>
        <v>807</v>
      </c>
      <c r="AM87" s="37">
        <f>MATCH(AM85,AL52:AL99,0)</f>
        <v>19</v>
      </c>
    </row>
    <row r="88" spans="1:39" ht="15.75" x14ac:dyDescent="0.25">
      <c r="A88" s="124"/>
      <c r="X88" s="80">
        <f t="shared" si="17"/>
        <v>0.874999999999999</v>
      </c>
      <c r="Y88" s="81">
        <f t="shared" si="18"/>
        <v>0</v>
      </c>
      <c r="Z88" s="81">
        <f t="shared" si="19"/>
        <v>0</v>
      </c>
      <c r="AA88" s="81">
        <f t="shared" si="20"/>
        <v>96</v>
      </c>
      <c r="AB88" s="81">
        <f t="shared" si="21"/>
        <v>104</v>
      </c>
      <c r="AC88" s="29">
        <f t="shared" si="22"/>
        <v>200</v>
      </c>
      <c r="AD88" s="30">
        <f t="shared" si="23"/>
        <v>0</v>
      </c>
      <c r="AE88" s="29" t="s">
        <v>14</v>
      </c>
      <c r="AF88" s="30">
        <f t="shared" si="24"/>
        <v>0</v>
      </c>
      <c r="AG88" s="29" t="s">
        <v>14</v>
      </c>
      <c r="AH88" s="30">
        <f t="shared" si="25"/>
        <v>368</v>
      </c>
      <c r="AI88" s="29" t="s">
        <v>14</v>
      </c>
      <c r="AJ88" s="30">
        <f t="shared" si="26"/>
        <v>336</v>
      </c>
      <c r="AK88" s="29" t="s">
        <v>14</v>
      </c>
      <c r="AL88" s="30">
        <f t="shared" si="27"/>
        <v>704</v>
      </c>
      <c r="AM88" s="31" t="s">
        <v>14</v>
      </c>
    </row>
    <row r="89" spans="1:39" ht="15.75" x14ac:dyDescent="0.25">
      <c r="A89" s="124"/>
      <c r="X89" s="80">
        <f t="shared" si="17"/>
        <v>0.88541666666666496</v>
      </c>
      <c r="Y89" s="81">
        <f t="shared" si="18"/>
        <v>0</v>
      </c>
      <c r="Z89" s="81">
        <f t="shared" si="19"/>
        <v>0</v>
      </c>
      <c r="AA89" s="81">
        <f t="shared" si="20"/>
        <v>125</v>
      </c>
      <c r="AB89" s="81">
        <f t="shared" si="21"/>
        <v>89</v>
      </c>
      <c r="AC89" s="29">
        <f t="shared" si="22"/>
        <v>214</v>
      </c>
      <c r="AD89" s="30">
        <f t="shared" si="23"/>
        <v>0</v>
      </c>
      <c r="AE89" s="29" t="s">
        <v>15</v>
      </c>
      <c r="AF89" s="30">
        <f t="shared" si="24"/>
        <v>0</v>
      </c>
      <c r="AG89" s="29" t="s">
        <v>15</v>
      </c>
      <c r="AH89" s="30">
        <f t="shared" si="25"/>
        <v>342</v>
      </c>
      <c r="AI89" s="29" t="s">
        <v>15</v>
      </c>
      <c r="AJ89" s="30">
        <f t="shared" si="26"/>
        <v>308</v>
      </c>
      <c r="AK89" s="29" t="s">
        <v>15</v>
      </c>
      <c r="AL89" s="30">
        <f t="shared" si="27"/>
        <v>650</v>
      </c>
      <c r="AM89" s="31" t="s">
        <v>15</v>
      </c>
    </row>
    <row r="90" spans="1:39" ht="15.75" x14ac:dyDescent="0.25">
      <c r="A90" s="124"/>
      <c r="X90" s="80">
        <f t="shared" si="17"/>
        <v>0.89583333333333204</v>
      </c>
      <c r="Y90" s="81">
        <f t="shared" si="18"/>
        <v>0</v>
      </c>
      <c r="Z90" s="81">
        <f t="shared" si="19"/>
        <v>0</v>
      </c>
      <c r="AA90" s="81">
        <f t="shared" si="20"/>
        <v>77</v>
      </c>
      <c r="AB90" s="81">
        <f t="shared" si="21"/>
        <v>67</v>
      </c>
      <c r="AC90" s="29">
        <f t="shared" si="22"/>
        <v>144</v>
      </c>
      <c r="AD90" s="30">
        <f t="shared" si="23"/>
        <v>0</v>
      </c>
      <c r="AE90" s="48">
        <f>IF(AE85=0,0,(INDEX($X52:$X99,AE87,$X$99)))</f>
        <v>0</v>
      </c>
      <c r="AF90" s="30">
        <f t="shared" si="24"/>
        <v>0</v>
      </c>
      <c r="AG90" s="48">
        <f>IF(AG85=0,0,(INDEX($X52:$X99,AG87,$X$99)))</f>
        <v>0</v>
      </c>
      <c r="AH90" s="30">
        <f t="shared" si="25"/>
        <v>288</v>
      </c>
      <c r="AI90" s="48">
        <f>IF(AI85=0,0,(INDEX($X52:$X99,AI87,$X$99)))</f>
        <v>0.70833333333333304</v>
      </c>
      <c r="AJ90" s="30">
        <f t="shared" si="26"/>
        <v>276</v>
      </c>
      <c r="AK90" s="48">
        <f>IF(AK85=0,0,(INDEX($X52:$X99,AK87,$X$99)))</f>
        <v>0.687499999999999</v>
      </c>
      <c r="AL90" s="30">
        <f t="shared" si="27"/>
        <v>564</v>
      </c>
      <c r="AM90" s="49">
        <f>IF(AM85=0,0,(INDEX($X52:$X99,AM87,$X$99)))</f>
        <v>0.687499999999999</v>
      </c>
    </row>
    <row r="91" spans="1:39" ht="15.75" x14ac:dyDescent="0.25">
      <c r="A91" s="124"/>
      <c r="X91" s="80">
        <f t="shared" si="17"/>
        <v>0.906249999999999</v>
      </c>
      <c r="Y91" s="81">
        <f t="shared" si="18"/>
        <v>0</v>
      </c>
      <c r="Z91" s="81">
        <f t="shared" si="19"/>
        <v>0</v>
      </c>
      <c r="AA91" s="81">
        <f t="shared" si="20"/>
        <v>70</v>
      </c>
      <c r="AB91" s="81">
        <f t="shared" si="21"/>
        <v>76</v>
      </c>
      <c r="AC91" s="29">
        <f t="shared" si="22"/>
        <v>146</v>
      </c>
      <c r="AD91" s="30">
        <f t="shared" si="23"/>
        <v>0</v>
      </c>
      <c r="AE91" s="57">
        <f>INDEX(M4:M51,AE87,1)</f>
        <v>0</v>
      </c>
      <c r="AF91" s="30">
        <f t="shared" si="24"/>
        <v>0</v>
      </c>
      <c r="AG91" s="57">
        <f>INDEX(O4:O51,AG87,1)</f>
        <v>0</v>
      </c>
      <c r="AH91" s="30">
        <f t="shared" si="25"/>
        <v>259</v>
      </c>
      <c r="AI91" s="57">
        <f>INDEX(Q4:Q51,AI87,1)</f>
        <v>339</v>
      </c>
      <c r="AJ91" s="30">
        <f t="shared" si="26"/>
        <v>253</v>
      </c>
      <c r="AK91" s="57">
        <f>INDEX(S4:S51,AK87,1)</f>
        <v>245</v>
      </c>
      <c r="AL91" s="30">
        <f t="shared" si="27"/>
        <v>512</v>
      </c>
      <c r="AM91" s="58">
        <f>INDEX(Y$52:Y$99+Z$52:Z$99+AA$52:AA$99+AB$52:AB$99,AM$87,1)</f>
        <v>556</v>
      </c>
    </row>
    <row r="92" spans="1:39" ht="15.75" x14ac:dyDescent="0.25">
      <c r="A92" s="124"/>
      <c r="X92" s="80">
        <f t="shared" si="17"/>
        <v>0.91666666666666496</v>
      </c>
      <c r="Y92" s="81">
        <f t="shared" si="18"/>
        <v>0</v>
      </c>
      <c r="Z92" s="81">
        <f t="shared" si="19"/>
        <v>0</v>
      </c>
      <c r="AA92" s="81">
        <f t="shared" si="20"/>
        <v>70</v>
      </c>
      <c r="AB92" s="81">
        <f t="shared" si="21"/>
        <v>76</v>
      </c>
      <c r="AC92" s="29">
        <f t="shared" si="22"/>
        <v>146</v>
      </c>
      <c r="AD92" s="30">
        <f t="shared" si="23"/>
        <v>0</v>
      </c>
      <c r="AE92" s="57">
        <f>INDEX(M4:M51,AE87+1,1)</f>
        <v>0</v>
      </c>
      <c r="AF92" s="30">
        <f t="shared" si="24"/>
        <v>0</v>
      </c>
      <c r="AG92" s="57">
        <f>INDEX(O4:O51,AG87+1,1)</f>
        <v>0</v>
      </c>
      <c r="AH92" s="30">
        <f t="shared" si="25"/>
        <v>244</v>
      </c>
      <c r="AI92" s="57">
        <f>INDEX(Q4:Q51,AI87+1,1)</f>
        <v>308</v>
      </c>
      <c r="AJ92" s="30">
        <f t="shared" si="26"/>
        <v>224</v>
      </c>
      <c r="AK92" s="57">
        <f>INDEX(S4:S51,AK87+1,1)</f>
        <v>238</v>
      </c>
      <c r="AL92" s="30">
        <f t="shared" si="27"/>
        <v>468</v>
      </c>
      <c r="AM92" s="58">
        <f>INDEX(Y$52:Y$99+Z$52:Z$99+AA$52:AA$99+AB$52:AB$99,AM$87+1,1)</f>
        <v>551</v>
      </c>
    </row>
    <row r="93" spans="1:39" ht="15.75" x14ac:dyDescent="0.25">
      <c r="A93" s="124"/>
      <c r="X93" s="80">
        <f t="shared" si="17"/>
        <v>0.92708333333333204</v>
      </c>
      <c r="Y93" s="81">
        <f t="shared" si="18"/>
        <v>0</v>
      </c>
      <c r="Z93" s="81">
        <f t="shared" si="19"/>
        <v>0</v>
      </c>
      <c r="AA93" s="81">
        <f t="shared" si="20"/>
        <v>71</v>
      </c>
      <c r="AB93" s="81">
        <f t="shared" si="21"/>
        <v>57</v>
      </c>
      <c r="AC93" s="29">
        <f t="shared" si="22"/>
        <v>128</v>
      </c>
      <c r="AD93" s="30">
        <f t="shared" si="23"/>
        <v>0</v>
      </c>
      <c r="AE93" s="57">
        <f>INDEX(M4:M51,AE87+2,1)</f>
        <v>0</v>
      </c>
      <c r="AF93" s="30">
        <f t="shared" si="24"/>
        <v>0</v>
      </c>
      <c r="AG93" s="57">
        <f>INDEX(O4:O51,AG87+2,1)</f>
        <v>0</v>
      </c>
      <c r="AH93" s="30">
        <f t="shared" si="25"/>
        <v>215</v>
      </c>
      <c r="AI93" s="57">
        <f>INDEX(Q4:Q51,AI87+2,1)</f>
        <v>322</v>
      </c>
      <c r="AJ93" s="30">
        <f t="shared" si="26"/>
        <v>192</v>
      </c>
      <c r="AK93" s="57">
        <f>INDEX(S4:S51,AK87+2,1)</f>
        <v>242</v>
      </c>
      <c r="AL93" s="30">
        <f t="shared" si="27"/>
        <v>407</v>
      </c>
      <c r="AM93" s="58">
        <f>INDEX(Y$52:Y$99+Z$52:Z$99+AA$52:AA$99+AB$52:AB$99,AM$87+2,1)</f>
        <v>581</v>
      </c>
    </row>
    <row r="94" spans="1:39" ht="15.75" x14ac:dyDescent="0.25">
      <c r="A94" s="124"/>
      <c r="X94" s="80">
        <f t="shared" si="17"/>
        <v>0.937499999999998</v>
      </c>
      <c r="Y94" s="81">
        <f t="shared" si="18"/>
        <v>0</v>
      </c>
      <c r="Z94" s="81">
        <f t="shared" si="19"/>
        <v>0</v>
      </c>
      <c r="AA94" s="81">
        <f t="shared" si="20"/>
        <v>48</v>
      </c>
      <c r="AB94" s="81">
        <f t="shared" si="21"/>
        <v>44</v>
      </c>
      <c r="AC94" s="29">
        <f t="shared" si="22"/>
        <v>92</v>
      </c>
      <c r="AD94" s="30">
        <f t="shared" si="23"/>
        <v>0</v>
      </c>
      <c r="AE94" s="57">
        <f>INDEX(M4:M51,AE87+2,1)</f>
        <v>0</v>
      </c>
      <c r="AF94" s="30">
        <f t="shared" si="24"/>
        <v>0</v>
      </c>
      <c r="AG94" s="57">
        <f>INDEX(O4:O51,AG87+3,1)</f>
        <v>0</v>
      </c>
      <c r="AH94" s="30">
        <f t="shared" si="25"/>
        <v>182</v>
      </c>
      <c r="AI94" s="57">
        <f>INDEX(Q4:Q51,AI87+3,1)</f>
        <v>329</v>
      </c>
      <c r="AJ94" s="30">
        <f t="shared" si="26"/>
        <v>168</v>
      </c>
      <c r="AK94" s="57">
        <f>INDEX(S4:S51,AK87+3,1)</f>
        <v>270</v>
      </c>
      <c r="AL94" s="30">
        <f t="shared" si="27"/>
        <v>350</v>
      </c>
      <c r="AM94" s="58">
        <f>INDEX(Y$52:Y$99+Z$52:Z$99+AA$52:AA$99+AB$52:AB$99,AM$87+3,1)</f>
        <v>578</v>
      </c>
    </row>
    <row r="95" spans="1:39" ht="15.75" x14ac:dyDescent="0.25">
      <c r="A95" s="124"/>
      <c r="X95" s="80">
        <f t="shared" si="17"/>
        <v>0.94791666666666496</v>
      </c>
      <c r="Y95" s="81">
        <f t="shared" si="18"/>
        <v>0</v>
      </c>
      <c r="Z95" s="81">
        <f t="shared" si="19"/>
        <v>0</v>
      </c>
      <c r="AA95" s="81">
        <f t="shared" si="20"/>
        <v>55</v>
      </c>
      <c r="AB95" s="81">
        <f t="shared" si="21"/>
        <v>47</v>
      </c>
      <c r="AC95" s="29">
        <f t="shared" si="22"/>
        <v>102</v>
      </c>
      <c r="AD95" s="30">
        <f t="shared" si="23"/>
        <v>0</v>
      </c>
      <c r="AE95" s="30" t="s">
        <v>16</v>
      </c>
      <c r="AF95" s="30">
        <f t="shared" si="24"/>
        <v>0</v>
      </c>
      <c r="AG95" s="30" t="s">
        <v>16</v>
      </c>
      <c r="AH95" s="30">
        <f t="shared" si="25"/>
        <v>168</v>
      </c>
      <c r="AI95" s="30" t="s">
        <v>16</v>
      </c>
      <c r="AJ95" s="30">
        <f t="shared" si="26"/>
        <v>145</v>
      </c>
      <c r="AK95" s="30" t="s">
        <v>16</v>
      </c>
      <c r="AL95" s="30">
        <f t="shared" si="27"/>
        <v>313</v>
      </c>
      <c r="AM95" s="37" t="s">
        <v>16</v>
      </c>
    </row>
    <row r="96" spans="1:39" ht="15.75" x14ac:dyDescent="0.25">
      <c r="A96" s="124"/>
      <c r="X96" s="80">
        <f t="shared" si="17"/>
        <v>0.95833333333333204</v>
      </c>
      <c r="Y96" s="81">
        <f t="shared" si="18"/>
        <v>0</v>
      </c>
      <c r="Z96" s="81">
        <f t="shared" si="19"/>
        <v>0</v>
      </c>
      <c r="AA96" s="81">
        <f t="shared" si="20"/>
        <v>41</v>
      </c>
      <c r="AB96" s="81">
        <f t="shared" si="21"/>
        <v>44</v>
      </c>
      <c r="AC96" s="29">
        <f t="shared" si="22"/>
        <v>85</v>
      </c>
      <c r="AD96" s="30">
        <f t="shared" si="23"/>
        <v>0</v>
      </c>
      <c r="AE96" s="30">
        <f>MAX(AE91:AE94)</f>
        <v>0</v>
      </c>
      <c r="AF96" s="30">
        <f t="shared" si="24"/>
        <v>0</v>
      </c>
      <c r="AG96" s="30">
        <f>MAX(AG91:AG94)</f>
        <v>0</v>
      </c>
      <c r="AH96" s="30">
        <f t="shared" si="25"/>
        <v>149</v>
      </c>
      <c r="AI96" s="30">
        <f>MAX(AI91:AI94)</f>
        <v>339</v>
      </c>
      <c r="AJ96" s="30">
        <f t="shared" si="26"/>
        <v>123</v>
      </c>
      <c r="AK96" s="30">
        <f>MAX(AK91:AK94)</f>
        <v>270</v>
      </c>
      <c r="AL96" s="30">
        <f t="shared" si="27"/>
        <v>272</v>
      </c>
      <c r="AM96" s="37">
        <f>MAX(AM91:AM94)</f>
        <v>581</v>
      </c>
    </row>
    <row r="97" spans="1:39" ht="15.75" x14ac:dyDescent="0.25">
      <c r="A97" s="124"/>
      <c r="X97" s="80">
        <f t="shared" si="17"/>
        <v>0.968749999999998</v>
      </c>
      <c r="Y97" s="81">
        <f t="shared" si="18"/>
        <v>0</v>
      </c>
      <c r="Z97" s="81">
        <f t="shared" si="19"/>
        <v>0</v>
      </c>
      <c r="AA97" s="81">
        <f t="shared" si="20"/>
        <v>38</v>
      </c>
      <c r="AB97" s="81">
        <f t="shared" si="21"/>
        <v>33</v>
      </c>
      <c r="AC97" s="29">
        <f t="shared" si="22"/>
        <v>71</v>
      </c>
      <c r="AD97" s="30">
        <f t="shared" si="23"/>
        <v>0</v>
      </c>
      <c r="AE97" s="30"/>
      <c r="AF97" s="30">
        <f t="shared" si="24"/>
        <v>0</v>
      </c>
      <c r="AG97" s="30"/>
      <c r="AH97" s="30">
        <f t="shared" si="25"/>
        <v>108</v>
      </c>
      <c r="AI97" s="30"/>
      <c r="AJ97" s="30">
        <f t="shared" si="26"/>
        <v>79</v>
      </c>
      <c r="AK97" s="30"/>
      <c r="AL97" s="30">
        <f t="shared" si="27"/>
        <v>187</v>
      </c>
      <c r="AM97" s="37"/>
    </row>
    <row r="98" spans="1:39" ht="15.75" x14ac:dyDescent="0.25">
      <c r="A98" s="124"/>
      <c r="X98" s="80">
        <f t="shared" si="17"/>
        <v>0.97916666666666496</v>
      </c>
      <c r="Y98" s="81">
        <f t="shared" si="18"/>
        <v>0</v>
      </c>
      <c r="Z98" s="81">
        <f t="shared" si="19"/>
        <v>0</v>
      </c>
      <c r="AA98" s="81">
        <f t="shared" si="20"/>
        <v>34</v>
      </c>
      <c r="AB98" s="81">
        <f t="shared" si="21"/>
        <v>21</v>
      </c>
      <c r="AC98" s="29">
        <f t="shared" si="22"/>
        <v>55</v>
      </c>
      <c r="AD98" s="30">
        <f t="shared" si="23"/>
        <v>0</v>
      </c>
      <c r="AE98" s="30" t="s">
        <v>17</v>
      </c>
      <c r="AF98" s="30">
        <f t="shared" si="24"/>
        <v>0</v>
      </c>
      <c r="AG98" s="30" t="s">
        <v>17</v>
      </c>
      <c r="AH98" s="30">
        <f t="shared" si="25"/>
        <v>70</v>
      </c>
      <c r="AI98" s="30" t="s">
        <v>17</v>
      </c>
      <c r="AJ98" s="30">
        <f t="shared" si="26"/>
        <v>46</v>
      </c>
      <c r="AK98" s="30" t="s">
        <v>17</v>
      </c>
      <c r="AL98" s="30">
        <f t="shared" si="27"/>
        <v>116</v>
      </c>
      <c r="AM98" s="37" t="s">
        <v>17</v>
      </c>
    </row>
    <row r="99" spans="1:39" ht="15.75" x14ac:dyDescent="0.25">
      <c r="A99" s="124"/>
      <c r="X99" s="80">
        <f t="shared" si="17"/>
        <v>0.98958333333333204</v>
      </c>
      <c r="Y99" s="81">
        <f t="shared" si="18"/>
        <v>0</v>
      </c>
      <c r="Z99" s="81">
        <f t="shared" si="19"/>
        <v>0</v>
      </c>
      <c r="AA99" s="81">
        <f t="shared" si="20"/>
        <v>36</v>
      </c>
      <c r="AB99" s="81">
        <f t="shared" si="21"/>
        <v>25</v>
      </c>
      <c r="AC99" s="29">
        <f t="shared" si="22"/>
        <v>61</v>
      </c>
      <c r="AD99" s="30">
        <f t="shared" si="23"/>
        <v>0</v>
      </c>
      <c r="AE99" s="65">
        <f>IF(SUM(AE91:AE94)=0,0,(SUM(AE91:AE94)/(AE96*4)))</f>
        <v>0</v>
      </c>
      <c r="AF99" s="30">
        <f t="shared" si="24"/>
        <v>0</v>
      </c>
      <c r="AG99" s="65">
        <f>IF(SUM(AG91:AG94)=0,0,(SUM(AG91:AG94)/(AG96*4)))</f>
        <v>0</v>
      </c>
      <c r="AH99" s="30">
        <f t="shared" si="25"/>
        <v>36</v>
      </c>
      <c r="AI99" s="65">
        <f>IF(SUM(AI91:AI94)=0,0,(SUM(AI91:AI94)/(AI96*4)))</f>
        <v>0.95722713864306785</v>
      </c>
      <c r="AJ99" s="30">
        <f t="shared" si="26"/>
        <v>25</v>
      </c>
      <c r="AK99" s="65">
        <f>IF(SUM(AK91:AK94)=0,0,(SUM(AK91:AK94)/(AK96*4)))</f>
        <v>0.92129629629629628</v>
      </c>
      <c r="AL99" s="30">
        <f t="shared" si="27"/>
        <v>61</v>
      </c>
      <c r="AM99" s="66">
        <f>IF(SUM(AM91:AM94)=0,0,(SUM(AM91:AM94)/(AM96*4)))</f>
        <v>0.97504302925989672</v>
      </c>
    </row>
    <row r="100" spans="1:39" ht="15.75" x14ac:dyDescent="0.25">
      <c r="A100" s="124"/>
      <c r="X100" s="80"/>
    </row>
    <row r="101" spans="1:39" ht="15.75" x14ac:dyDescent="0.25">
      <c r="A101" s="124"/>
      <c r="X101" s="80"/>
    </row>
    <row r="102" spans="1:39" ht="15.75" x14ac:dyDescent="0.25">
      <c r="A102" s="124"/>
      <c r="X102" s="80"/>
    </row>
    <row r="103" spans="1:39" ht="15.75" x14ac:dyDescent="0.25">
      <c r="A103" s="124"/>
      <c r="X103" s="80"/>
    </row>
    <row r="104" spans="1:39" ht="15.75" x14ac:dyDescent="0.25">
      <c r="A104" s="124"/>
      <c r="X104" s="80"/>
    </row>
    <row r="105" spans="1:39" ht="15.75" x14ac:dyDescent="0.25">
      <c r="A105" s="124"/>
      <c r="X105" s="80"/>
    </row>
    <row r="106" spans="1:39" ht="15.75" x14ac:dyDescent="0.25">
      <c r="A106" s="124"/>
      <c r="X106" s="80"/>
    </row>
    <row r="107" spans="1:39" ht="15.75" x14ac:dyDescent="0.25">
      <c r="A107" s="124"/>
      <c r="X107" s="80"/>
    </row>
    <row r="108" spans="1:39" ht="15.75" x14ac:dyDescent="0.25">
      <c r="A108" s="124"/>
      <c r="X108" s="80"/>
    </row>
  </sheetData>
  <sheetProtection selectLockedCells="1" selectUnlockedCells="1"/>
  <mergeCells count="10">
    <mergeCell ref="A1:E1"/>
    <mergeCell ref="S1:U1"/>
    <mergeCell ref="A2:N2"/>
    <mergeCell ref="O2:U2"/>
    <mergeCell ref="AO63:AZ63"/>
    <mergeCell ref="AD2:AM2"/>
    <mergeCell ref="N53:U53"/>
    <mergeCell ref="C56:J56"/>
    <mergeCell ref="N56:U56"/>
    <mergeCell ref="G62:R62"/>
  </mergeCells>
  <phoneticPr fontId="15" type="noConversion"/>
  <hyperlinks>
    <hyperlink ref="G62" r:id="rId1"/>
    <hyperlink ref="H62" r:id="rId2" display="mailto:cs@aimtd.com"/>
    <hyperlink ref="I62" r:id="rId3" display="mailto:cs@aimtd.com"/>
    <hyperlink ref="J62" r:id="rId4" display="mailto:cs@aimtd.com"/>
    <hyperlink ref="K62" r:id="rId5" display="mailto:cs@aimtd.com"/>
    <hyperlink ref="L62" r:id="rId6" display="mailto:cs@aimtd.com"/>
    <hyperlink ref="M62" r:id="rId7" display="mailto:cs@aimtd.com"/>
    <hyperlink ref="N62" r:id="rId8" display="mailto:cs@aimtd.com"/>
    <hyperlink ref="O62" r:id="rId9" display="mailto:cs@aimtd.com"/>
    <hyperlink ref="P62" r:id="rId10" display="mailto:cs@aimtd.com"/>
    <hyperlink ref="Q62" r:id="rId11" display="mailto:cs@aimtd.com"/>
    <hyperlink ref="R62" r:id="rId12" display="mailto:cs@aimtd.com"/>
  </hyperlinks>
  <printOptions horizontalCentered="1"/>
  <pageMargins left="0.5" right="0.30000000000000004" top="0.5" bottom="0.30000000000000004" header="0.5" footer="0.51"/>
  <pageSetup scale="5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epolunin</dc:creator>
  <cp:lastModifiedBy>Nadiya</cp:lastModifiedBy>
  <dcterms:created xsi:type="dcterms:W3CDTF">2013-08-12T04:10:45Z</dcterms:created>
  <dcterms:modified xsi:type="dcterms:W3CDTF">2019-03-22T12:11:42Z</dcterms:modified>
</cp:coreProperties>
</file>